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-my.sharepoint.com/personal/luis_davila_arcacontal_com/Documents/Escritorio/1Q25/Español/"/>
    </mc:Choice>
  </mc:AlternateContent>
  <xr:revisionPtr revIDLastSave="12" documentId="8_{BFDBA021-0F88-403D-AF9C-74FD02DFDFC3}" xr6:coauthVersionLast="47" xr6:coauthVersionMax="47" xr10:uidLastSave="{10D3B8E0-A3A5-4E26-B198-4A8F9EF25BA7}"/>
  <bookViews>
    <workbookView xWindow="28680" yWindow="-120" windowWidth="29040" windowHeight="15720" tabRatio="849" activeTab="1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FE" sheetId="8" r:id="rId8"/>
    <sheet name="Deuda" sheetId="26" r:id="rId9"/>
    <sheet name="Segmentos" sheetId="24" r:id="rId10"/>
    <sheet name="FX" sheetId="25" r:id="rId11"/>
    <sheet name="Segmentos Dictaminado" sheetId="27" state="hidden" r:id="rId12"/>
  </sheets>
  <externalReferences>
    <externalReference r:id="rId13"/>
  </externalReferences>
  <definedNames>
    <definedName name="MesSel">#REF!</definedName>
    <definedName name="Trim1">#REF!</definedName>
    <definedName name="Trim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22" l="1"/>
  <c r="G12" i="22"/>
  <c r="E23" i="2" l="1"/>
  <c r="I16" i="22" l="1"/>
  <c r="G16" i="22"/>
  <c r="F16" i="22"/>
  <c r="F22" i="3" l="1"/>
  <c r="E22" i="3"/>
  <c r="G21" i="2"/>
  <c r="F3" i="1" l="1"/>
  <c r="E3" i="1"/>
  <c r="T14" i="27" l="1"/>
  <c r="S14" i="27"/>
  <c r="R14" i="27"/>
  <c r="Q14" i="27"/>
  <c r="P14" i="27"/>
  <c r="O14" i="27"/>
  <c r="N14" i="27"/>
  <c r="M14" i="27"/>
  <c r="D14" i="27"/>
  <c r="E14" i="27"/>
  <c r="F14" i="27"/>
  <c r="G14" i="27"/>
  <c r="H14" i="27"/>
  <c r="I14" i="27"/>
  <c r="J14" i="27"/>
  <c r="C14" i="27"/>
  <c r="K25" i="27" l="1"/>
  <c r="J62" i="24" l="1"/>
  <c r="I62" i="24"/>
  <c r="H62" i="24"/>
  <c r="G62" i="24"/>
  <c r="F62" i="24"/>
  <c r="E62" i="24"/>
  <c r="D62" i="24"/>
  <c r="C62" i="24"/>
  <c r="F4" i="2" l="1"/>
  <c r="G3" i="22" s="1"/>
  <c r="E4" i="2"/>
  <c r="F3" i="22" s="1"/>
  <c r="F5" i="3" l="1"/>
  <c r="E5" i="3"/>
  <c r="G17" i="22" l="1"/>
  <c r="F17" i="22"/>
  <c r="G15" i="22"/>
  <c r="F15" i="22"/>
  <c r="F16" i="1" l="1"/>
  <c r="E16" i="1"/>
  <c r="F14" i="1"/>
  <c r="E14" i="1"/>
  <c r="H16" i="1" l="1"/>
  <c r="H14" i="1"/>
  <c r="F23" i="2"/>
  <c r="G18" i="22" l="1"/>
  <c r="F18" i="3" l="1"/>
  <c r="F19" i="3"/>
  <c r="F17" i="3"/>
  <c r="F16" i="3"/>
  <c r="F8" i="3"/>
  <c r="F10" i="3"/>
  <c r="F11" i="3"/>
  <c r="F13" i="3"/>
  <c r="F7" i="3"/>
  <c r="E21" i="3"/>
  <c r="F23" i="3"/>
  <c r="E23" i="3"/>
  <c r="F21" i="3"/>
  <c r="E8" i="3"/>
  <c r="E10" i="3"/>
  <c r="E18" i="3"/>
  <c r="F6" i="22"/>
  <c r="F5" i="22"/>
  <c r="G5" i="22"/>
  <c r="G6" i="22"/>
  <c r="F8" i="22"/>
  <c r="G8" i="22"/>
  <c r="F9" i="22"/>
  <c r="G9" i="22"/>
  <c r="F22" i="2"/>
  <c r="E22" i="2"/>
  <c r="F21" i="2"/>
  <c r="E21" i="2"/>
  <c r="F20" i="2"/>
  <c r="E20" i="2"/>
  <c r="E6" i="2"/>
  <c r="F15" i="2"/>
  <c r="F16" i="2"/>
  <c r="F17" i="2"/>
  <c r="F18" i="2"/>
  <c r="F7" i="2"/>
  <c r="F9" i="2"/>
  <c r="F10" i="2"/>
  <c r="F12" i="2"/>
  <c r="F6" i="2"/>
  <c r="E16" i="2"/>
  <c r="E17" i="2"/>
  <c r="E18" i="2"/>
  <c r="E15" i="2"/>
  <c r="E7" i="2"/>
  <c r="E9" i="2"/>
  <c r="E10" i="2"/>
  <c r="E12" i="2"/>
  <c r="F15" i="1"/>
  <c r="E15" i="1"/>
  <c r="H15" i="1" l="1"/>
  <c r="G6" i="9"/>
  <c r="F6" i="9"/>
  <c r="F7" i="22"/>
  <c r="G15" i="2"/>
  <c r="G18" i="2"/>
  <c r="G17" i="2"/>
  <c r="G16" i="2"/>
  <c r="E13" i="3"/>
  <c r="H18" i="3"/>
  <c r="G7" i="22"/>
  <c r="I15" i="22"/>
  <c r="I5" i="22"/>
  <c r="G7" i="2"/>
  <c r="I17" i="22"/>
  <c r="E11" i="3"/>
  <c r="F12" i="22"/>
  <c r="E7" i="3"/>
  <c r="E16" i="3"/>
  <c r="E19" i="3"/>
  <c r="E17" i="3"/>
  <c r="F13" i="22"/>
  <c r="I6" i="22"/>
  <c r="I8" i="22"/>
  <c r="I9" i="22"/>
  <c r="E8" i="2"/>
  <c r="I13" i="22" l="1"/>
  <c r="I12" i="22"/>
  <c r="H17" i="3"/>
  <c r="H19" i="3"/>
  <c r="H16" i="3"/>
  <c r="E5" i="1" l="1"/>
  <c r="E9" i="3" l="1"/>
  <c r="F18" i="22" l="1"/>
  <c r="H10" i="3" l="1"/>
  <c r="H11" i="3" l="1"/>
  <c r="E12" i="3" l="1"/>
  <c r="E14" i="3" l="1"/>
  <c r="F9" i="1" l="1"/>
  <c r="F8" i="1" l="1"/>
  <c r="G22" i="2" l="1"/>
  <c r="G9" i="2"/>
  <c r="F8" i="2"/>
  <c r="H7" i="3"/>
  <c r="E24" i="3"/>
  <c r="G20" i="2"/>
  <c r="H23" i="3"/>
  <c r="F24" i="3"/>
  <c r="H21" i="3"/>
  <c r="F7" i="9"/>
  <c r="G7" i="9"/>
  <c r="E11" i="1"/>
  <c r="G12" i="2"/>
  <c r="F11" i="2" l="1"/>
  <c r="H6" i="9"/>
  <c r="H13" i="3"/>
  <c r="F9" i="3"/>
  <c r="H8" i="3"/>
  <c r="F11" i="1"/>
  <c r="H11" i="1" s="1"/>
  <c r="G10" i="2"/>
  <c r="F6" i="1"/>
  <c r="I7" i="22"/>
  <c r="F5" i="1"/>
  <c r="H5" i="1" s="1"/>
  <c r="E8" i="1"/>
  <c r="H8" i="1" s="1"/>
  <c r="E17" i="1"/>
  <c r="E9" i="1"/>
  <c r="H9" i="1" s="1"/>
  <c r="H7" i="9"/>
  <c r="F17" i="1"/>
  <c r="G6" i="2"/>
  <c r="E6" i="1"/>
  <c r="H6" i="1" l="1"/>
  <c r="F12" i="3"/>
  <c r="F13" i="2"/>
  <c r="F10" i="22"/>
  <c r="G10" i="22"/>
  <c r="F7" i="1"/>
  <c r="H9" i="3"/>
  <c r="E7" i="1"/>
  <c r="G8" i="2"/>
  <c r="E11" i="2"/>
  <c r="H7" i="1" l="1"/>
  <c r="H12" i="3"/>
  <c r="I10" i="22"/>
  <c r="F14" i="3"/>
  <c r="F10" i="1"/>
  <c r="E13" i="2"/>
  <c r="E10" i="1"/>
  <c r="G11" i="2"/>
  <c r="H10" i="1" l="1"/>
  <c r="F12" i="1"/>
  <c r="H14" i="3"/>
  <c r="E12" i="1"/>
  <c r="H12" i="1" s="1"/>
  <c r="G13" i="2"/>
  <c r="F5" i="9" l="1"/>
  <c r="F8" i="9"/>
  <c r="G5" i="9"/>
  <c r="G8" i="9"/>
  <c r="H5" i="9" l="1"/>
  <c r="H8" i="9"/>
</calcChain>
</file>

<file path=xl/sharedStrings.xml><?xml version="1.0" encoding="utf-8"?>
<sst xmlns="http://schemas.openxmlformats.org/spreadsheetml/2006/main" count="386" uniqueCount="208">
  <si>
    <t>CIFRAS CONSOLIDADAS EN MILLONES DE PESOS MEXICANOS</t>
  </si>
  <si>
    <t>4T24</t>
  </si>
  <si>
    <t>Variación %</t>
  </si>
  <si>
    <t>Volumen Total de Bebidas (MCU)</t>
  </si>
  <si>
    <t>Ventas Netas</t>
  </si>
  <si>
    <t>EBITDA</t>
  </si>
  <si>
    <t>3T</t>
  </si>
  <si>
    <t>Utilidad Neta</t>
  </si>
  <si>
    <t>4T</t>
  </si>
  <si>
    <t>Volumen total de bebidas incluye garrafón.</t>
  </si>
  <si>
    <t>Ventas Netas sin incluir Ingresos fuera del territorio (FT) en EUA.</t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</si>
  <si>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</si>
  <si>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</si>
  <si>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</si>
  <si>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</si>
  <si>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</si>
  <si>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</si>
  <si>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</si>
  <si>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Volumen por segmento (MCU)</t>
  </si>
  <si>
    <t>Colas</t>
  </si>
  <si>
    <t>Sabores</t>
  </si>
  <si>
    <t>Total Refrescos</t>
  </si>
  <si>
    <r>
      <t>Agua</t>
    </r>
    <r>
      <rPr>
        <vertAlign val="superscript"/>
        <sz val="11"/>
        <color rgb="FF262626"/>
        <rFont val="Tenorite"/>
      </rPr>
      <t>(1)</t>
    </r>
  </si>
  <si>
    <r>
      <t>No Carbonatados</t>
    </r>
    <r>
      <rPr>
        <vertAlign val="superscript"/>
        <sz val="11"/>
        <color rgb="FF262626"/>
        <rFont val="Tenorite"/>
      </rPr>
      <t>(2)</t>
    </r>
  </si>
  <si>
    <t>Volumen sin garrafón</t>
  </si>
  <si>
    <t>Garrafón</t>
  </si>
  <si>
    <t>Volumen Total</t>
  </si>
  <si>
    <t>Estado de Resultados (MM MXP)</t>
  </si>
  <si>
    <r>
      <t>Ventas Netas</t>
    </r>
    <r>
      <rPr>
        <vertAlign val="superscript"/>
        <sz val="11"/>
        <color rgb="FF262626"/>
        <rFont val="Tenorite"/>
      </rPr>
      <t>(3)</t>
    </r>
  </si>
  <si>
    <t>Margen de Contribución</t>
  </si>
  <si>
    <t>Margen EBITDA</t>
  </si>
  <si>
    <r>
      <rPr>
        <i/>
        <vertAlign val="superscript"/>
        <sz val="9"/>
        <rFont val="Tenorite"/>
      </rPr>
      <t>(3)</t>
    </r>
    <r>
      <rPr>
        <i/>
        <sz val="9"/>
        <rFont val="Tenorite"/>
      </rPr>
      <t>Ventas Netas sin incluir Ingresos fuera del territorio (FT) en EUA.</t>
    </r>
  </si>
  <si>
    <t xml:space="preserve">TABLA 3: CIFRAS PARA MÉXICO </t>
  </si>
  <si>
    <r>
      <t>Agua</t>
    </r>
    <r>
      <rPr>
        <i/>
        <vertAlign val="superscript"/>
        <sz val="11"/>
        <color rgb="FF262626"/>
        <rFont val="Tenorite"/>
      </rPr>
      <t>(1)</t>
    </r>
  </si>
  <si>
    <t>%</t>
  </si>
  <si>
    <r>
      <t>No Carbonatados</t>
    </r>
    <r>
      <rPr>
        <i/>
        <vertAlign val="superscript"/>
        <sz val="11"/>
        <color rgb="FF262626"/>
        <rFont val="Tenorite"/>
      </rPr>
      <t>(2)</t>
    </r>
  </si>
  <si>
    <t>Volumen sin Garrafón</t>
  </si>
  <si>
    <t>Mezclas (%)</t>
  </si>
  <si>
    <t>Retornable</t>
  </si>
  <si>
    <t>No Retornable</t>
  </si>
  <si>
    <t>Familiar</t>
  </si>
  <si>
    <t>Personal</t>
  </si>
  <si>
    <t xml:space="preserve">TABLA 4: CIFRAS PARA ESTADOS UNIDOS </t>
  </si>
  <si>
    <r>
      <t>Ventas Netas</t>
    </r>
    <r>
      <rPr>
        <i/>
        <vertAlign val="superscript"/>
        <sz val="11"/>
        <color rgb="FF262626"/>
        <rFont val="Tenorite"/>
      </rPr>
      <t>(3)</t>
    </r>
  </si>
  <si>
    <r>
      <rPr>
        <i/>
        <vertAlign val="superscript"/>
        <sz val="9"/>
        <color theme="1"/>
        <rFont val="Tenorite"/>
      </rPr>
      <t>(2)</t>
    </r>
    <r>
      <rPr>
        <i/>
        <sz val="9"/>
        <color theme="1"/>
        <rFont val="Tenorite"/>
      </rPr>
      <t>Incluye tés, isotónicos, energéticos, jugos, néctares y bebidas de fruta.</t>
    </r>
  </si>
  <si>
    <t>e</t>
  </si>
  <si>
    <t xml:space="preserve">TABLA 5: CIFRAS PARA SUDAMÉRICA </t>
  </si>
  <si>
    <t>200 bp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</si>
  <si>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</si>
  <si>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</si>
  <si>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</si>
  <si>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</si>
  <si>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</si>
  <si>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</si>
  <si>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</si>
  <si>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</si>
  <si>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</si>
  <si>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</si>
  <si>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</si>
  <si>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</si>
  <si>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</si>
  <si>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</si>
  <si>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>Otros ingresos (Gastos)</t>
    </r>
    <r>
      <rPr>
        <i/>
        <vertAlign val="superscript"/>
        <sz val="11"/>
        <color rgb="FF262626"/>
        <rFont val="Tenorite"/>
      </rPr>
      <t>(1)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</si>
  <si>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</si>
  <si>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</si>
  <si>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</si>
  <si>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</si>
  <si>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</si>
  <si>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>Participación en utilidades netas de asociadas</t>
    </r>
    <r>
      <rPr>
        <i/>
        <vertAlign val="superscript"/>
        <sz val="11"/>
        <color rgb="FF262626"/>
        <rFont val="Tenorite"/>
      </rPr>
      <t>(2)</t>
    </r>
  </si>
  <si>
    <t>Utilidad antes de impuestos</t>
  </si>
  <si>
    <t>Impuesto a la Utilidad</t>
  </si>
  <si>
    <t>Participación no controladora</t>
  </si>
  <si>
    <t>Depreciación y amortización</t>
  </si>
  <si>
    <t>EBITDA =  Utilidad de Operación + Depreciación y Amortización + Gastos No Recurrentes</t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</si>
  <si>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 xml:space="preserve"> Incluye método de participación en asociadas operativas como Jugos del Valle, IEQSA y Bebidas Refrescantes de Nogales.</t>
    </r>
  </si>
  <si>
    <r>
      <rPr>
        <i/>
        <vertAlign val="superscript"/>
        <sz val="10"/>
        <color rgb="FF262626"/>
        <rFont val="Tenorite"/>
      </rPr>
      <t>(2)</t>
    </r>
    <r>
      <rPr>
        <i/>
        <sz val="10"/>
        <color rgb="FF262626"/>
        <rFont val="Tenorite"/>
      </rPr>
      <t xml:space="preserve"> Incluye método de participación en asociadas no operativas como PIASA, PetStar, Beta San Miguel, entre otras.</t>
    </r>
  </si>
  <si>
    <t>Balance General Consolidado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</si>
  <si>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</si>
  <si>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</si>
  <si>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</si>
  <si>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</si>
  <si>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</si>
  <si>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</si>
  <si>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</si>
  <si>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</si>
  <si>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</si>
  <si>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</si>
  <si>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</si>
  <si>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</si>
  <si>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</si>
  <si>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</t>
  </si>
  <si>
    <t>Pasivos por arrendamiento C.P.</t>
  </si>
  <si>
    <t>Impuestos, PTU y Otras Ctas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</si>
  <si>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</si>
  <si>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</si>
  <si>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</si>
  <si>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</si>
  <si>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</si>
  <si>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</si>
  <si>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</si>
  <si>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</si>
  <si>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</si>
  <si>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</si>
  <si>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</si>
  <si>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</si>
  <si>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Deuda Total AC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</si>
  <si>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</si>
  <si>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</si>
  <si>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</si>
  <si>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</si>
  <si>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</si>
  <si>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</si>
  <si>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</si>
  <si>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Estable</t>
  </si>
  <si>
    <t>Moody's</t>
  </si>
  <si>
    <t>S&amp;P</t>
  </si>
  <si>
    <t>Estado de Flujo de Efectivo</t>
  </si>
  <si>
    <t>(millones de pesos Mexicanos)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</si>
  <si>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</si>
  <si>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</si>
  <si>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</si>
  <si>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</si>
  <si>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</si>
  <si>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</si>
  <si>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</si>
  <si>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</si>
  <si>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</si>
  <si>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</si>
  <si>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</si>
  <si>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</si>
  <si>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</si>
  <si>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</si>
  <si>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Financiamiento (Pago) de pasivos Bancarios</t>
  </si>
  <si>
    <t>Intereses pagados</t>
  </si>
  <si>
    <t>Adquisición de interés no controlador</t>
  </si>
  <si>
    <t>Otros</t>
  </si>
  <si>
    <t>Flujo neto de efectivo de actividades de financiamiento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</si>
  <si>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</si>
  <si>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</si>
  <si>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</si>
  <si>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</si>
  <si>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 xml:space="preserve">Segmentos de Bebidas </t>
  </si>
  <si>
    <r>
      <t>Otros Negocios</t>
    </r>
    <r>
      <rPr>
        <b/>
        <i/>
        <vertAlign val="superscript"/>
        <sz val="11"/>
        <color rgb="FFC31F39"/>
        <rFont val="Tenorite"/>
      </rPr>
      <t>(2)</t>
    </r>
  </si>
  <si>
    <t>México</t>
  </si>
  <si>
    <r>
      <t>EE. UU.</t>
    </r>
    <r>
      <rPr>
        <b/>
        <i/>
        <vertAlign val="superscript"/>
        <sz val="9"/>
        <color rgb="FFC31F39"/>
        <rFont val="Tenorite"/>
      </rPr>
      <t>(1)</t>
    </r>
  </si>
  <si>
    <t>Perú</t>
  </si>
  <si>
    <t>Argentina</t>
  </si>
  <si>
    <t>Ecuador</t>
  </si>
  <si>
    <t>Eliminaciones</t>
  </si>
  <si>
    <t>Total</t>
  </si>
  <si>
    <t>Volumen por Segmento</t>
  </si>
  <si>
    <t>Ingresos del Segmento</t>
  </si>
  <si>
    <t>Ingresos Intersegmentos</t>
  </si>
  <si>
    <t>Ingresos netos de transacciones 
inter-segmentos</t>
  </si>
  <si>
    <t>Flujo Operativo</t>
  </si>
  <si>
    <t>Flujo Operativo / Ingresos del Segmento</t>
  </si>
  <si>
    <t>Gastos No recurrentes</t>
  </si>
  <si>
    <t>Depreciacion y amortización</t>
  </si>
  <si>
    <t>Ingresos y Gastos Financieros Neto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</si>
  <si>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</si>
  <si>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</si>
  <si>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</si>
  <si>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</si>
  <si>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</si>
  <si>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</si>
  <si>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</si>
  <si>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r>
      <rPr>
        <i/>
        <vertAlign val="superscript"/>
        <sz val="10"/>
        <color rgb="FF262626"/>
        <rFont val="Tenorite"/>
      </rPr>
      <t>(2)</t>
    </r>
    <r>
      <rPr>
        <i/>
        <sz val="10"/>
        <color rgb="FF262626"/>
        <rFont val="Tenorite"/>
      </rPr>
      <t xml:space="preserve">Otros Incluye División de Alimentos y Botanas, Vending y otras subsidiarias no relacionadas al segmento de Bebidas. </t>
    </r>
  </si>
  <si>
    <t>Información por segmentos 3T21</t>
  </si>
  <si>
    <t xml:space="preserve">Otros Negocios* </t>
  </si>
  <si>
    <t>EE. UU.</t>
  </si>
  <si>
    <t>Ingresos netos de transacciones inter-segmentos</t>
  </si>
  <si>
    <t>Ingresos Financieros</t>
  </si>
  <si>
    <t xml:space="preserve">*Otros Incluye División de Alimentos y Botanas, Vending y otras subsidiarias no relacionadas al segmento de Bebidas </t>
  </si>
  <si>
    <t>Información por segmentos 4T20</t>
  </si>
  <si>
    <t>Tipo de cambio promedio</t>
  </si>
  <si>
    <t>YoY</t>
  </si>
  <si>
    <t>MXN</t>
  </si>
  <si>
    <t>PEN</t>
  </si>
  <si>
    <t>ARS</t>
  </si>
  <si>
    <t>Tipo de cambio fin del periodo</t>
  </si>
  <si>
    <t>Información por segmentos 4T22</t>
  </si>
  <si>
    <t>Información por segmentos Ene-Dic'22</t>
  </si>
  <si>
    <t>1T25</t>
  </si>
  <si>
    <t>1T24</t>
  </si>
  <si>
    <t>Marzo 31</t>
  </si>
  <si>
    <t>al 31 de Marzo</t>
  </si>
  <si>
    <t>Información por segmentos 1T25</t>
  </si>
  <si>
    <t>Diciembre 31</t>
  </si>
  <si>
    <r>
      <rPr>
        <b/>
        <i/>
        <sz val="9"/>
        <color rgb="FF262626"/>
        <rFont val="Tenorite"/>
      </rPr>
      <t>EBITDA</t>
    </r>
    <r>
      <rPr>
        <i/>
        <sz val="9"/>
        <color rgb="FF262626"/>
        <rFont val="Tenorite"/>
      </rPr>
      <t xml:space="preserve"> = Utilidad de operación + Depreciación + Amortización + Gastos No Recurrentes.</t>
    </r>
  </si>
  <si>
    <t>160 pb</t>
  </si>
  <si>
    <t>-30 pb</t>
  </si>
  <si>
    <t>-140 pb</t>
  </si>
  <si>
    <t>40 pb</t>
  </si>
  <si>
    <t>…</t>
  </si>
  <si>
    <t>AAA(mex)</t>
  </si>
  <si>
    <t>A</t>
  </si>
  <si>
    <t>Aaa.mx</t>
  </si>
  <si>
    <t>A3</t>
  </si>
  <si>
    <t>mxAAA</t>
  </si>
  <si>
    <t>-</t>
  </si>
  <si>
    <r>
      <rPr>
        <i/>
        <vertAlign val="superscript"/>
        <sz val="10"/>
        <color rgb="FF262626"/>
        <rFont val="Tenorite"/>
      </rPr>
      <t>(1)</t>
    </r>
    <r>
      <rPr>
        <i/>
        <sz val="10"/>
        <color rgb="FF262626"/>
        <rFont val="Tenorite"/>
      </rPr>
      <t>Excluyendo el cambio en la distribución de Dasani 16.9 oz 32pk, el volumen reportado para CCSWB se habría contraído 3.9% en total durante el trimestre.</t>
    </r>
  </si>
  <si>
    <r>
      <rPr>
        <i/>
        <vertAlign val="superscript"/>
        <sz val="9"/>
        <rFont val="Tenorite"/>
      </rPr>
      <t>(1)</t>
    </r>
    <r>
      <rPr>
        <i/>
        <sz val="9"/>
        <rFont val="Tenorite"/>
      </rPr>
      <t>Incluye agua purificada, saborizada y mineral, excluyendo garrafón.</t>
    </r>
  </si>
  <si>
    <r>
      <rPr>
        <i/>
        <vertAlign val="superscript"/>
        <sz val="9"/>
        <color rgb="FF262626"/>
        <rFont val="Tenorite"/>
      </rPr>
      <t>(1)</t>
    </r>
    <r>
      <rPr>
        <i/>
        <sz val="9"/>
        <color rgb="FF262626"/>
        <rFont val="Tenorite"/>
      </rPr>
      <t>Incluye agua purificada, saborizada y mineral, excluyendo garrafón.</t>
    </r>
  </si>
  <si>
    <r>
      <rPr>
        <i/>
        <vertAlign val="superscript"/>
        <sz val="9"/>
        <color rgb="FF262626"/>
        <rFont val="Tenorite"/>
      </rPr>
      <t>(2)</t>
    </r>
    <r>
      <rPr>
        <i/>
        <sz val="9"/>
        <color rgb="FF262626"/>
        <rFont val="Tenorite"/>
      </rPr>
      <t>Incluye tés, isotónicos, energéticos, jugos, néctares, bebidas de fruta y bebidas alcohólicas preparadas.</t>
    </r>
  </si>
  <si>
    <r>
      <rPr>
        <i/>
        <vertAlign val="superscript"/>
        <sz val="9"/>
        <rFont val="Tenorite"/>
      </rPr>
      <t>(1)</t>
    </r>
    <r>
      <rPr>
        <i/>
        <sz val="9"/>
        <rFont val="Tenorite"/>
      </rPr>
      <t>Incluye agua purificada, saborizada y mineral en presentaciones de hasta 1.5 litros.</t>
    </r>
  </si>
  <si>
    <r>
      <rPr>
        <i/>
        <vertAlign val="superscript"/>
        <sz val="10"/>
        <rFont val="Tenorite"/>
      </rPr>
      <t>(1)</t>
    </r>
    <r>
      <rPr>
        <i/>
        <sz val="10"/>
        <rFont val="Tenorite"/>
      </rPr>
      <t>Incluye agua purificada, saborizada y mineral, excluyendo garrafón.</t>
    </r>
  </si>
  <si>
    <r>
      <rPr>
        <i/>
        <vertAlign val="superscript"/>
        <sz val="10"/>
        <rFont val="Tenorite"/>
      </rPr>
      <t>(2)</t>
    </r>
    <r>
      <rPr>
        <i/>
        <sz val="10"/>
        <rFont val="Tenorite"/>
      </rPr>
      <t>Incluye tés, isotónicos, energéticos, jugos, néctares, bebidas de fruta y bebidas alcohólicas preparadas.</t>
    </r>
  </si>
  <si>
    <r>
      <rPr>
        <i/>
        <vertAlign val="superscript"/>
        <sz val="9"/>
        <rFont val="Tenorite"/>
      </rPr>
      <t>(2)</t>
    </r>
    <r>
      <rPr>
        <i/>
        <sz val="9"/>
        <rFont val="Tenorite"/>
      </rPr>
      <t>Incluye tés, isotónicos, energéticos, jugos, néctares, bebidas de fruta y bebidas alcohólicas preparadas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</si>
</sst>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_(* #,###_);_(* \(#,##0.00\);_(* &quot;-&quot;??_);_(@_)"/>
    <numFmt numFmtId="169" formatCode="0.0%"/>
    <numFmt numFmtId="170" formatCode="_(* #,##0_);_(* \(#,##0\);_(* &quot;-&quot;??_);_(@_)"/>
    <numFmt numFmtId="171" formatCode="#,##0.0"/>
    <numFmt numFmtId="172" formatCode="#,##0_ ;\-#,##0\ "/>
    <numFmt numFmtId="173" formatCode="#,##0.00000"/>
    <numFmt numFmtId="174" formatCode="_(* #,##0.0_);_(* \(#,##0.0\);_(* &quot;-&quot;??_);_(@_)"/>
    <numFmt numFmtId="175" formatCode="_-* #,##0_-;\-* #,##0_-;_-* &quot;-&quot;??_-;_-@_-"/>
    <numFmt numFmtId="176" formatCode="#,##0.0_ ;\-#,##0.0\ "/>
    <numFmt numFmtId="177" formatCode="#,##0.0;\-#,##0.0"/>
    <numFmt numFmtId="178" formatCode="#,##0.0000"/>
    <numFmt numFmtId="179" formatCode="0.0000%"/>
    <numFmt numFmtId="180" formatCode="#,##0.000"/>
  </numFmts>
  <fonts count="10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sz val="18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sz val="10"/>
      <color theme="1" tint="0.34998626667073579"/>
      <name val="Tenorite"/>
    </font>
    <font>
      <i/>
      <sz val="10"/>
      <name val="Tenorite"/>
    </font>
    <font>
      <b/>
      <sz val="8"/>
      <name val="Tenorite"/>
    </font>
    <font>
      <sz val="8"/>
      <name val="Tenorite"/>
    </font>
    <font>
      <sz val="11"/>
      <color rgb="FFC31F39"/>
      <name val="Tenorite"/>
    </font>
    <font>
      <sz val="10"/>
      <color theme="1"/>
      <name val="Tenorite"/>
    </font>
    <font>
      <b/>
      <sz val="10"/>
      <color theme="1"/>
      <name val="Tenorite"/>
    </font>
    <font>
      <sz val="10"/>
      <color theme="0"/>
      <name val="Tenorite"/>
    </font>
    <font>
      <b/>
      <i/>
      <sz val="10"/>
      <color theme="1"/>
      <name val="Tenorite"/>
    </font>
    <font>
      <b/>
      <sz val="14"/>
      <color rgb="FFC31F39"/>
      <name val="Tenorite"/>
    </font>
    <font>
      <b/>
      <sz val="10"/>
      <color rgb="FF593B1D"/>
      <name val="Tenorite"/>
    </font>
    <font>
      <sz val="10"/>
      <color rgb="FF262626"/>
      <name val="Tenorite"/>
    </font>
    <font>
      <i/>
      <sz val="10"/>
      <color rgb="FF262626"/>
      <name val="Tenorite"/>
    </font>
    <font>
      <i/>
      <vertAlign val="superscript"/>
      <sz val="10"/>
      <color rgb="FF262626"/>
      <name val="Tenorite"/>
    </font>
    <font>
      <sz val="11"/>
      <color theme="1"/>
      <name val="Tenorite"/>
    </font>
    <font>
      <b/>
      <sz val="11"/>
      <color theme="1"/>
      <name val="Tenorite"/>
    </font>
    <font>
      <b/>
      <i/>
      <sz val="9"/>
      <color theme="1"/>
      <name val="Tenorite"/>
    </font>
    <font>
      <b/>
      <i/>
      <sz val="10"/>
      <name val="Tenorite"/>
    </font>
    <font>
      <sz val="11"/>
      <color rgb="FF262626"/>
      <name val="Tenorite"/>
    </font>
    <font>
      <b/>
      <sz val="11"/>
      <color rgb="FF262626"/>
      <name val="Tenorite"/>
    </font>
    <font>
      <b/>
      <i/>
      <sz val="11"/>
      <color rgb="FF262626"/>
      <name val="Tenorite"/>
    </font>
    <font>
      <b/>
      <sz val="11"/>
      <color rgb="FF593B1D"/>
      <name val="Tenorite"/>
    </font>
    <font>
      <b/>
      <sz val="11"/>
      <color rgb="FFC31F39"/>
      <name val="Tenorite"/>
    </font>
    <font>
      <i/>
      <sz val="11"/>
      <color rgb="FF262626"/>
      <name val="Tenorite"/>
    </font>
    <font>
      <i/>
      <vertAlign val="superscript"/>
      <sz val="11"/>
      <color rgb="FF262626"/>
      <name val="Tenorite"/>
    </font>
    <font>
      <sz val="9"/>
      <color theme="1"/>
      <name val="Tenorite"/>
    </font>
    <font>
      <sz val="11"/>
      <color theme="0"/>
      <name val="Tenorite"/>
    </font>
    <font>
      <b/>
      <i/>
      <sz val="11"/>
      <color rgb="FF593B1D"/>
      <name val="Tenorite"/>
    </font>
    <font>
      <b/>
      <sz val="11"/>
      <color theme="1" tint="0.34998626667073579"/>
      <name val="Tenorite"/>
    </font>
    <font>
      <i/>
      <sz val="11"/>
      <color theme="1"/>
      <name val="Tenorite"/>
    </font>
    <font>
      <sz val="14"/>
      <color rgb="FFC31F39"/>
      <name val="Tenorite"/>
    </font>
    <font>
      <b/>
      <sz val="18"/>
      <color theme="0"/>
      <name val="Tenorite"/>
    </font>
    <font>
      <b/>
      <sz val="14"/>
      <color theme="0"/>
      <name val="Tenorite"/>
    </font>
    <font>
      <b/>
      <sz val="14"/>
      <color rgb="FF723202"/>
      <name val="Tenorite"/>
    </font>
    <font>
      <b/>
      <sz val="12"/>
      <color theme="0"/>
      <name val="Tenorite"/>
    </font>
    <font>
      <b/>
      <sz val="11"/>
      <color theme="0"/>
      <name val="Tenorite"/>
    </font>
    <font>
      <sz val="12"/>
      <name val="Tenorite"/>
    </font>
    <font>
      <b/>
      <sz val="12"/>
      <color theme="1"/>
      <name val="Tenorite"/>
    </font>
    <font>
      <sz val="11"/>
      <color theme="1" tint="0.34998626667073579"/>
      <name val="Tenorite"/>
    </font>
    <font>
      <sz val="12"/>
      <color theme="1"/>
      <name val="Tenorite"/>
    </font>
    <font>
      <b/>
      <sz val="11"/>
      <name val="Tenorite"/>
    </font>
    <font>
      <b/>
      <sz val="16"/>
      <color rgb="FFC31F39"/>
      <name val="Tenorite"/>
    </font>
    <font>
      <b/>
      <sz val="12"/>
      <color rgb="FFC31F39"/>
      <name val="Tenorite"/>
    </font>
    <font>
      <vertAlign val="superscript"/>
      <sz val="11"/>
      <color rgb="FF262626"/>
      <name val="Tenorite"/>
    </font>
    <font>
      <b/>
      <sz val="18"/>
      <color rgb="FFC31F39"/>
      <name val="Tenorite"/>
    </font>
    <font>
      <sz val="11"/>
      <name val="Tenorite"/>
    </font>
    <font>
      <sz val="14"/>
      <color theme="0"/>
      <name val="Tenorite"/>
    </font>
    <font>
      <sz val="14"/>
      <color rgb="FFFF0000"/>
      <name val="Tenorite"/>
    </font>
    <font>
      <i/>
      <sz val="11"/>
      <color theme="1" tint="0.34998626667073579"/>
      <name val="Tenorite"/>
    </font>
    <font>
      <sz val="18"/>
      <color theme="0"/>
      <name val="Tenorite"/>
    </font>
    <font>
      <sz val="18"/>
      <color theme="1"/>
      <name val="Tenorite"/>
    </font>
    <font>
      <u/>
      <sz val="12"/>
      <name val="Tenorite"/>
    </font>
    <font>
      <b/>
      <i/>
      <sz val="11"/>
      <color theme="1"/>
      <name val="Tenorite"/>
    </font>
    <font>
      <u/>
      <sz val="11"/>
      <name val="Tenorite"/>
    </font>
    <font>
      <b/>
      <sz val="18"/>
      <color theme="1"/>
      <name val="Tenorite"/>
    </font>
    <font>
      <b/>
      <i/>
      <sz val="18"/>
      <color theme="1"/>
      <name val="Tenorite"/>
    </font>
    <font>
      <i/>
      <sz val="18"/>
      <color theme="1"/>
      <name val="Tenorite"/>
    </font>
    <font>
      <i/>
      <sz val="10"/>
      <color theme="1"/>
      <name val="Tenorite"/>
    </font>
    <font>
      <sz val="12"/>
      <color rgb="FFC31F39"/>
      <name val="Tenorite"/>
    </font>
    <font>
      <u/>
      <sz val="11"/>
      <color rgb="FF262626"/>
      <name val="Tenorite"/>
    </font>
    <font>
      <sz val="14"/>
      <color theme="1"/>
      <name val="Tenorite"/>
    </font>
    <font>
      <b/>
      <i/>
      <sz val="11"/>
      <name val="Tenorite"/>
    </font>
    <font>
      <b/>
      <sz val="11"/>
      <color rgb="FF783706"/>
      <name val="Tenorite"/>
    </font>
    <font>
      <b/>
      <i/>
      <sz val="9"/>
      <color rgb="FF262626"/>
      <name val="Tenorite"/>
    </font>
    <font>
      <i/>
      <sz val="9"/>
      <color rgb="FF262626"/>
      <name val="Tenorite"/>
    </font>
    <font>
      <b/>
      <i/>
      <sz val="9"/>
      <name val="Tenorite"/>
    </font>
    <font>
      <i/>
      <vertAlign val="superscript"/>
      <sz val="9"/>
      <name val="Tenorite"/>
    </font>
    <font>
      <i/>
      <sz val="9"/>
      <name val="Tenorite"/>
    </font>
    <font>
      <i/>
      <vertAlign val="superscript"/>
      <sz val="9"/>
      <color rgb="FF262626"/>
      <name val="Tenorite"/>
    </font>
    <font>
      <i/>
      <sz val="9"/>
      <color theme="1"/>
      <name val="Tenorite"/>
    </font>
    <font>
      <i/>
      <vertAlign val="superscript"/>
      <sz val="9"/>
      <color theme="1"/>
      <name val="Tenorite"/>
    </font>
    <font>
      <i/>
      <vertAlign val="superscript"/>
      <sz val="10"/>
      <name val="Tenorite"/>
    </font>
    <font>
      <b/>
      <i/>
      <vertAlign val="superscript"/>
      <sz val="9"/>
      <color rgb="FFC31F39"/>
      <name val="Tenorite"/>
    </font>
    <font>
      <b/>
      <i/>
      <vertAlign val="superscript"/>
      <sz val="11"/>
      <color rgb="FFC31F39"/>
      <name val="Tenorite"/>
    </font>
    <font>
      <b/>
      <sz val="10"/>
      <color rgb="FFC31F39"/>
      <name val="Tenorite"/>
    </font>
    <font>
      <b/>
      <sz val="10"/>
      <color rgb="FF262626"/>
      <name val="Tenorite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/>
      <bottom style="medium">
        <color rgb="FFC31F3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31F3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>
      <alignment wrapText="1"/>
    </xf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5" fillId="3" borderId="2" applyNumberFormat="0" applyProtection="0">
      <alignment vertical="center"/>
    </xf>
    <xf numFmtId="4" fontId="6" fillId="3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5" borderId="2" applyNumberFormat="0" applyProtection="0">
      <alignment horizontal="right" vertical="center"/>
    </xf>
    <xf numFmtId="4" fontId="5" fillId="6" borderId="2" applyNumberFormat="0" applyProtection="0">
      <alignment horizontal="right" vertical="center"/>
    </xf>
    <xf numFmtId="4" fontId="5" fillId="7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9" borderId="2" applyNumberFormat="0" applyProtection="0">
      <alignment horizontal="right" vertical="center"/>
    </xf>
    <xf numFmtId="4" fontId="5" fillId="10" borderId="2" applyNumberFormat="0" applyProtection="0">
      <alignment horizontal="right" vertical="center"/>
    </xf>
    <xf numFmtId="4" fontId="5" fillId="11" borderId="2" applyNumberFormat="0" applyProtection="0">
      <alignment horizontal="right" vertical="center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5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15" borderId="2" applyNumberFormat="0" applyProtection="0">
      <alignment horizontal="left" vertical="center" indent="1"/>
    </xf>
    <xf numFmtId="4" fontId="5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20" borderId="2" applyNumberFormat="0" applyProtection="0">
      <alignment vertical="center"/>
    </xf>
    <xf numFmtId="4" fontId="6" fillId="20" borderId="2" applyNumberFormat="0" applyProtection="0">
      <alignment vertical="center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15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9" fillId="0" borderId="0"/>
    <xf numFmtId="4" fontId="10" fillId="15" borderId="2" applyNumberFormat="0" applyProtection="0">
      <alignment horizontal="right" vertical="center"/>
    </xf>
    <xf numFmtId="165" fontId="1" fillId="0" borderId="0"/>
    <xf numFmtId="165" fontId="2" fillId="0" borderId="0"/>
    <xf numFmtId="165" fontId="2" fillId="4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0" fontId="13" fillId="22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1" fillId="0" borderId="0"/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9" fillId="0" borderId="0"/>
    <xf numFmtId="165" fontId="11" fillId="21" borderId="4" applyNumberFormat="0" applyAlignment="0" applyProtection="0"/>
    <xf numFmtId="165" fontId="12" fillId="0" borderId="5" applyNumberFormat="0" applyFill="0" applyAlignment="0" applyProtection="0"/>
    <xf numFmtId="165" fontId="2" fillId="0" borderId="0"/>
    <xf numFmtId="165" fontId="2" fillId="0" borderId="0">
      <alignment wrapText="1"/>
    </xf>
    <xf numFmtId="165" fontId="1" fillId="2" borderId="1" applyNumberFormat="0" applyFont="0" applyAlignment="0" applyProtection="0"/>
    <xf numFmtId="165" fontId="2" fillId="0" borderId="0"/>
    <xf numFmtId="165" fontId="1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2">
    <xf numFmtId="0" fontId="0" fillId="0" borderId="0" xfId="0"/>
    <xf numFmtId="0" fontId="26" fillId="0" borderId="0" xfId="0" applyFont="1" applyAlignment="1">
      <alignment horizontal="left" vertical="center"/>
    </xf>
    <xf numFmtId="37" fontId="17" fillId="0" borderId="7" xfId="0" applyNumberFormat="1" applyFont="1" applyBorder="1" applyAlignment="1">
      <alignment horizontal="center" vertical="center"/>
    </xf>
    <xf numFmtId="0" fontId="22" fillId="25" borderId="6" xfId="0" applyFont="1" applyFill="1" applyBorder="1" applyAlignment="1">
      <alignment horizontal="left" vertical="center"/>
    </xf>
    <xf numFmtId="49" fontId="21" fillId="26" borderId="0" xfId="87" quotePrefix="1" applyNumberFormat="1" applyFont="1" applyFill="1" applyAlignment="1">
      <alignment horizontal="center" vertical="center"/>
    </xf>
    <xf numFmtId="177" fontId="18" fillId="0" borderId="7" xfId="0" applyNumberFormat="1" applyFont="1" applyBorder="1" applyAlignment="1">
      <alignment horizontal="center" vertical="center"/>
    </xf>
    <xf numFmtId="37" fontId="18" fillId="0" borderId="7" xfId="0" applyNumberFormat="1" applyFont="1" applyBorder="1" applyAlignment="1">
      <alignment horizontal="center" vertical="center"/>
    </xf>
    <xf numFmtId="169" fontId="28" fillId="0" borderId="7" xfId="2" applyNumberFormat="1" applyFont="1" applyBorder="1" applyAlignment="1">
      <alignment horizontal="center" vertical="center"/>
    </xf>
    <xf numFmtId="0" fontId="14" fillId="23" borderId="0" xfId="7" applyFont="1" applyFill="1"/>
    <xf numFmtId="0" fontId="0" fillId="23" borderId="0" xfId="0" applyFill="1"/>
    <xf numFmtId="0" fontId="26" fillId="25" borderId="6" xfId="0" applyFont="1" applyFill="1" applyBorder="1" applyAlignment="1">
      <alignment horizontal="left" vertical="center"/>
    </xf>
    <xf numFmtId="49" fontId="25" fillId="26" borderId="0" xfId="87" quotePrefix="1" applyNumberFormat="1" applyFont="1" applyFill="1" applyAlignment="1">
      <alignment horizontal="center" vertical="center"/>
    </xf>
    <xf numFmtId="0" fontId="20" fillId="23" borderId="0" xfId="7" applyFont="1" applyFill="1"/>
    <xf numFmtId="169" fontId="19" fillId="0" borderId="7" xfId="2" applyNumberFormat="1" applyFont="1" applyBorder="1" applyAlignment="1">
      <alignment horizontal="center" vertical="center"/>
    </xf>
    <xf numFmtId="37" fontId="22" fillId="0" borderId="7" xfId="0" applyNumberFormat="1" applyFont="1" applyBorder="1" applyAlignment="1">
      <alignment horizontal="center" vertical="center"/>
    </xf>
    <xf numFmtId="169" fontId="26" fillId="25" borderId="6" xfId="2" applyNumberFormat="1" applyFont="1" applyFill="1" applyBorder="1" applyAlignment="1">
      <alignment horizontal="left" vertical="center"/>
    </xf>
    <xf numFmtId="0" fontId="23" fillId="23" borderId="0" xfId="0" applyFont="1" applyFill="1" applyAlignment="1">
      <alignment horizontal="center"/>
    </xf>
    <xf numFmtId="0" fontId="27" fillId="23" borderId="0" xfId="7" applyFont="1" applyFill="1"/>
    <xf numFmtId="0" fontId="29" fillId="23" borderId="0" xfId="0" applyFont="1" applyFill="1"/>
    <xf numFmtId="177" fontId="0" fillId="23" borderId="0" xfId="0" applyNumberFormat="1" applyFill="1"/>
    <xf numFmtId="3" fontId="0" fillId="23" borderId="0" xfId="0" applyNumberFormat="1" applyFill="1"/>
    <xf numFmtId="0" fontId="30" fillId="23" borderId="0" xfId="7" applyFont="1" applyFill="1"/>
    <xf numFmtId="165" fontId="18" fillId="0" borderId="9" xfId="6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6" fillId="23" borderId="0" xfId="0" applyFont="1" applyFill="1"/>
    <xf numFmtId="169" fontId="36" fillId="23" borderId="0" xfId="2" applyNumberFormat="1" applyFont="1" applyFill="1" applyBorder="1" applyAlignment="1">
      <alignment horizontal="center" vertical="center"/>
    </xf>
    <xf numFmtId="166" fontId="36" fillId="23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top"/>
    </xf>
    <xf numFmtId="0" fontId="39" fillId="0" borderId="0" xfId="0" applyFont="1" applyAlignment="1">
      <alignment vertical="top"/>
    </xf>
    <xf numFmtId="165" fontId="36" fillId="0" borderId="0" xfId="60" applyFont="1"/>
    <xf numFmtId="169" fontId="36" fillId="0" borderId="0" xfId="2" applyNumberFormat="1" applyFont="1" applyAlignment="1">
      <alignment vertical="top"/>
    </xf>
    <xf numFmtId="10" fontId="36" fillId="0" borderId="0" xfId="0" applyNumberFormat="1" applyFont="1"/>
    <xf numFmtId="169" fontId="36" fillId="0" borderId="0" xfId="0" applyNumberFormat="1" applyFont="1"/>
    <xf numFmtId="166" fontId="36" fillId="0" borderId="0" xfId="0" applyNumberFormat="1" applyFont="1"/>
    <xf numFmtId="170" fontId="36" fillId="0" borderId="0" xfId="1" applyNumberFormat="1" applyFont="1"/>
    <xf numFmtId="169" fontId="36" fillId="0" borderId="0" xfId="2" applyNumberFormat="1" applyFont="1"/>
    <xf numFmtId="0" fontId="36" fillId="0" borderId="0" xfId="0" applyFont="1" applyAlignment="1">
      <alignment horizontal="left" vertical="center"/>
    </xf>
    <xf numFmtId="171" fontId="36" fillId="0" borderId="0" xfId="0" applyNumberFormat="1" applyFont="1" applyAlignment="1">
      <alignment horizontal="center" vertical="center"/>
    </xf>
    <xf numFmtId="0" fontId="31" fillId="23" borderId="0" xfId="0" applyFont="1" applyFill="1" applyAlignment="1">
      <alignment horizontal="left" vertical="center"/>
    </xf>
    <xf numFmtId="0" fontId="37" fillId="23" borderId="0" xfId="0" applyFont="1" applyFill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5" fillId="0" borderId="0" xfId="0" applyFont="1"/>
    <xf numFmtId="0" fontId="41" fillId="0" borderId="0" xfId="0" applyFont="1" applyAlignment="1">
      <alignment horizontal="center"/>
    </xf>
    <xf numFmtId="37" fontId="45" fillId="0" borderId="0" xfId="0" applyNumberFormat="1" applyFont="1" applyAlignment="1">
      <alignment horizontal="center"/>
    </xf>
    <xf numFmtId="0" fontId="39" fillId="0" borderId="0" xfId="0" applyFont="1"/>
    <xf numFmtId="0" fontId="32" fillId="0" borderId="0" xfId="0" applyFont="1" applyAlignment="1">
      <alignment horizontal="left" vertical="center"/>
    </xf>
    <xf numFmtId="168" fontId="36" fillId="0" borderId="0" xfId="0" applyNumberFormat="1" applyFont="1"/>
    <xf numFmtId="169" fontId="45" fillId="0" borderId="0" xfId="2" applyNumberFormat="1" applyFont="1"/>
    <xf numFmtId="0" fontId="45" fillId="0" borderId="0" xfId="0" applyFont="1" applyAlignment="1">
      <alignment vertical="top"/>
    </xf>
    <xf numFmtId="0" fontId="47" fillId="0" borderId="0" xfId="0" applyFont="1" applyAlignment="1">
      <alignment vertical="top"/>
    </xf>
    <xf numFmtId="10" fontId="45" fillId="0" borderId="0" xfId="2" applyNumberFormat="1" applyFont="1"/>
    <xf numFmtId="10" fontId="45" fillId="0" borderId="0" xfId="0" applyNumberFormat="1" applyFont="1"/>
    <xf numFmtId="170" fontId="45" fillId="0" borderId="0" xfId="1" applyNumberFormat="1" applyFont="1"/>
    <xf numFmtId="164" fontId="45" fillId="0" borderId="0" xfId="0" applyNumberFormat="1" applyFont="1"/>
    <xf numFmtId="3" fontId="45" fillId="0" borderId="0" xfId="0" applyNumberFormat="1" applyFont="1"/>
    <xf numFmtId="174" fontId="45" fillId="0" borderId="0" xfId="1" applyNumberFormat="1" applyFont="1"/>
    <xf numFmtId="173" fontId="36" fillId="0" borderId="0" xfId="0" applyNumberFormat="1" applyFont="1"/>
    <xf numFmtId="165" fontId="46" fillId="0" borderId="9" xfId="6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71" fontId="36" fillId="0" borderId="0" xfId="2" applyNumberFormat="1" applyFont="1" applyAlignment="1">
      <alignment horizontal="center" vertical="center"/>
    </xf>
    <xf numFmtId="171" fontId="36" fillId="0" borderId="0" xfId="0" applyNumberFormat="1" applyFont="1"/>
    <xf numFmtId="0" fontId="48" fillId="0" borderId="0" xfId="0" applyFont="1" applyAlignment="1">
      <alignment vertical="top"/>
    </xf>
    <xf numFmtId="168" fontId="36" fillId="0" borderId="0" xfId="0" applyNumberFormat="1" applyFont="1" applyAlignment="1">
      <alignment vertical="top"/>
    </xf>
    <xf numFmtId="0" fontId="38" fillId="0" borderId="0" xfId="0" applyFont="1"/>
    <xf numFmtId="0" fontId="42" fillId="0" borderId="0" xfId="0" applyFont="1"/>
    <xf numFmtId="165" fontId="40" fillId="0" borderId="0" xfId="60" applyFont="1" applyAlignment="1">
      <alignment horizontal="left" vertical="center"/>
    </xf>
    <xf numFmtId="171" fontId="49" fillId="0" borderId="0" xfId="0" applyNumberFormat="1" applyFont="1" applyAlignment="1">
      <alignment horizontal="center"/>
    </xf>
    <xf numFmtId="0" fontId="49" fillId="0" borderId="0" xfId="0" applyFont="1"/>
    <xf numFmtId="166" fontId="49" fillId="28" borderId="0" xfId="0" applyNumberFormat="1" applyFont="1" applyFill="1" applyAlignment="1">
      <alignment horizontal="center"/>
    </xf>
    <xf numFmtId="171" fontId="50" fillId="0" borderId="0" xfId="0" applyNumberFormat="1" applyFont="1" applyAlignment="1">
      <alignment horizontal="center"/>
    </xf>
    <xf numFmtId="0" fontId="51" fillId="0" borderId="0" xfId="0" applyFont="1"/>
    <xf numFmtId="169" fontId="49" fillId="0" borderId="0" xfId="2" applyNumberFormat="1" applyFont="1" applyFill="1" applyBorder="1" applyAlignment="1">
      <alignment horizontal="center"/>
    </xf>
    <xf numFmtId="3" fontId="49" fillId="0" borderId="0" xfId="0" applyNumberFormat="1" applyFont="1" applyAlignment="1">
      <alignment horizontal="center"/>
    </xf>
    <xf numFmtId="169" fontId="49" fillId="0" borderId="8" xfId="2" applyNumberFormat="1" applyFont="1" applyFill="1" applyBorder="1" applyAlignment="1">
      <alignment horizontal="center"/>
    </xf>
    <xf numFmtId="0" fontId="51" fillId="0" borderId="8" xfId="0" applyFont="1" applyBorder="1"/>
    <xf numFmtId="166" fontId="49" fillId="28" borderId="8" xfId="0" applyNumberFormat="1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45" fillId="0" borderId="0" xfId="0" applyFont="1" applyAlignment="1">
      <alignment horizontal="left" vertical="center"/>
    </xf>
    <xf numFmtId="0" fontId="53" fillId="0" borderId="8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1" fillId="28" borderId="0" xfId="0" applyFont="1" applyFill="1"/>
    <xf numFmtId="0" fontId="51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0" fontId="54" fillId="0" borderId="8" xfId="0" applyFont="1" applyBorder="1" applyAlignment="1">
      <alignment horizontal="left" vertical="center"/>
    </xf>
    <xf numFmtId="0" fontId="57" fillId="0" borderId="0" xfId="0" applyFont="1"/>
    <xf numFmtId="0" fontId="53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0" fontId="58" fillId="28" borderId="0" xfId="0" applyFont="1" applyFill="1" applyAlignment="1">
      <alignment vertical="center"/>
    </xf>
    <xf numFmtId="0" fontId="54" fillId="0" borderId="0" xfId="0" applyFont="1" applyAlignment="1">
      <alignment horizontal="left" vertical="center"/>
    </xf>
    <xf numFmtId="171" fontId="49" fillId="0" borderId="0" xfId="0" applyNumberFormat="1" applyFont="1" applyAlignment="1">
      <alignment horizontal="center" vertical="center"/>
    </xf>
    <xf numFmtId="166" fontId="49" fillId="28" borderId="0" xfId="0" applyNumberFormat="1" applyFont="1" applyFill="1" applyAlignment="1">
      <alignment horizontal="center" vertical="center"/>
    </xf>
    <xf numFmtId="171" fontId="50" fillId="0" borderId="0" xfId="0" applyNumberFormat="1" applyFont="1" applyAlignment="1">
      <alignment horizontal="center" vertical="center"/>
    </xf>
    <xf numFmtId="169" fontId="49" fillId="0" borderId="0" xfId="2" applyNumberFormat="1" applyFont="1" applyFill="1" applyBorder="1" applyAlignment="1">
      <alignment horizontal="center" vertical="center"/>
    </xf>
    <xf numFmtId="3" fontId="49" fillId="0" borderId="0" xfId="0" applyNumberFormat="1" applyFont="1" applyAlignment="1">
      <alignment horizontal="center" vertical="center"/>
    </xf>
    <xf numFmtId="169" fontId="49" fillId="0" borderId="8" xfId="2" applyNumberFormat="1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28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171" fontId="45" fillId="0" borderId="0" xfId="0" applyNumberFormat="1" applyFont="1" applyAlignment="1">
      <alignment horizontal="center" vertical="center"/>
    </xf>
    <xf numFmtId="166" fontId="45" fillId="28" borderId="0" xfId="0" applyNumberFormat="1" applyFont="1" applyFill="1" applyAlignment="1">
      <alignment horizontal="center" vertical="center"/>
    </xf>
    <xf numFmtId="0" fontId="50" fillId="0" borderId="0" xfId="0" applyFont="1" applyAlignment="1">
      <alignment horizontal="center" vertical="center"/>
    </xf>
    <xf numFmtId="176" fontId="50" fillId="23" borderId="0" xfId="60" applyNumberFormat="1" applyFont="1" applyFill="1" applyAlignment="1">
      <alignment horizontal="left" vertical="center"/>
    </xf>
    <xf numFmtId="176" fontId="49" fillId="23" borderId="0" xfId="60" applyNumberFormat="1" applyFont="1" applyFill="1" applyAlignment="1">
      <alignment horizontal="center" vertical="center"/>
    </xf>
    <xf numFmtId="166" fontId="54" fillId="28" borderId="0" xfId="2" applyNumberFormat="1" applyFont="1" applyFill="1" applyBorder="1" applyAlignment="1">
      <alignment horizontal="center" vertical="center"/>
    </xf>
    <xf numFmtId="172" fontId="50" fillId="23" borderId="0" xfId="60" applyNumberFormat="1" applyFont="1" applyFill="1" applyAlignment="1">
      <alignment horizontal="left" vertical="center"/>
    </xf>
    <xf numFmtId="172" fontId="49" fillId="23" borderId="0" xfId="60" applyNumberFormat="1" applyFont="1" applyFill="1" applyAlignment="1">
      <alignment horizontal="center" vertical="center"/>
    </xf>
    <xf numFmtId="165" fontId="61" fillId="0" borderId="9" xfId="60" applyFont="1" applyBorder="1" applyAlignment="1">
      <alignment horizontal="left" vertical="center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5" fontId="60" fillId="23" borderId="0" xfId="60" applyFont="1" applyFill="1" applyAlignment="1">
      <alignment horizontal="right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23" borderId="0" xfId="0" applyFont="1" applyFill="1"/>
    <xf numFmtId="3" fontId="46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45" fillId="0" borderId="0" xfId="0" applyNumberFormat="1" applyFont="1" applyAlignment="1">
      <alignment horizontal="center" vertical="center"/>
    </xf>
    <xf numFmtId="178" fontId="45" fillId="0" borderId="0" xfId="0" applyNumberFormat="1" applyFont="1" applyAlignment="1">
      <alignment horizontal="center" vertical="center"/>
    </xf>
    <xf numFmtId="169" fontId="45" fillId="0" borderId="0" xfId="2" applyNumberFormat="1" applyFont="1" applyAlignment="1">
      <alignment horizontal="center" vertical="center"/>
    </xf>
    <xf numFmtId="178" fontId="46" fillId="0" borderId="0" xfId="0" applyNumberFormat="1" applyFont="1" applyAlignment="1">
      <alignment horizontal="center" vertical="center"/>
    </xf>
    <xf numFmtId="0" fontId="56" fillId="0" borderId="0" xfId="0" applyFont="1"/>
    <xf numFmtId="169" fontId="45" fillId="0" borderId="0" xfId="2" applyNumberFormat="1" applyFont="1" applyAlignment="1">
      <alignment horizontal="center"/>
    </xf>
    <xf numFmtId="10" fontId="45" fillId="0" borderId="0" xfId="0" applyNumberFormat="1" applyFont="1" applyAlignment="1">
      <alignment horizontal="center"/>
    </xf>
    <xf numFmtId="170" fontId="45" fillId="0" borderId="0" xfId="1" applyNumberFormat="1" applyFont="1" applyAlignment="1">
      <alignment horizontal="center"/>
    </xf>
    <xf numFmtId="170" fontId="45" fillId="0" borderId="0" xfId="1" applyNumberFormat="1" applyFont="1" applyFill="1" applyAlignment="1">
      <alignment horizontal="center"/>
    </xf>
    <xf numFmtId="170" fontId="45" fillId="0" borderId="0" xfId="2" applyNumberFormat="1" applyFont="1"/>
    <xf numFmtId="3" fontId="45" fillId="0" borderId="0" xfId="0" applyNumberFormat="1" applyFont="1" applyAlignment="1">
      <alignment horizontal="center"/>
    </xf>
    <xf numFmtId="169" fontId="45" fillId="0" borderId="0" xfId="0" applyNumberFormat="1" applyFont="1" applyAlignment="1">
      <alignment horizontal="center"/>
    </xf>
    <xf numFmtId="169" fontId="60" fillId="0" borderId="0" xfId="2" applyNumberFormat="1" applyFont="1" applyAlignment="1">
      <alignment horizontal="center"/>
    </xf>
    <xf numFmtId="0" fontId="64" fillId="0" borderId="0" xfId="0" applyFont="1" applyAlignment="1">
      <alignment vertical="top" wrapText="1"/>
    </xf>
    <xf numFmtId="0" fontId="45" fillId="0" borderId="6" xfId="0" applyFont="1" applyBorder="1" applyAlignment="1">
      <alignment vertical="center"/>
    </xf>
    <xf numFmtId="0" fontId="66" fillId="0" borderId="0" xfId="0" applyFont="1" applyAlignment="1">
      <alignment horizontal="center" vertical="center"/>
    </xf>
    <xf numFmtId="0" fontId="50" fillId="0" borderId="0" xfId="89" applyFont="1" applyAlignment="1">
      <alignment vertical="center"/>
    </xf>
    <xf numFmtId="0" fontId="49" fillId="0" borderId="0" xfId="89" applyFont="1" applyAlignment="1">
      <alignment vertical="center"/>
    </xf>
    <xf numFmtId="165" fontId="49" fillId="0" borderId="0" xfId="60" applyFont="1" applyAlignment="1">
      <alignment vertical="center"/>
    </xf>
    <xf numFmtId="10" fontId="49" fillId="0" borderId="0" xfId="2" applyNumberFormat="1" applyFont="1" applyFill="1" applyBorder="1" applyAlignment="1">
      <alignment vertical="center"/>
    </xf>
    <xf numFmtId="0" fontId="49" fillId="0" borderId="0" xfId="0" applyFont="1" applyAlignment="1">
      <alignment horizontal="center"/>
    </xf>
    <xf numFmtId="0" fontId="49" fillId="23" borderId="0" xfId="0" applyFont="1" applyFill="1"/>
    <xf numFmtId="165" fontId="45" fillId="0" borderId="0" xfId="87" applyFont="1"/>
    <xf numFmtId="165" fontId="35" fillId="0" borderId="0" xfId="87" applyFont="1"/>
    <xf numFmtId="165" fontId="35" fillId="0" borderId="0" xfId="87" applyFont="1" applyAlignment="1">
      <alignment horizontal="center"/>
    </xf>
    <xf numFmtId="165" fontId="45" fillId="0" borderId="0" xfId="87" applyFont="1" applyAlignment="1">
      <alignment vertical="center"/>
    </xf>
    <xf numFmtId="165" fontId="53" fillId="0" borderId="0" xfId="87" applyFont="1" applyAlignment="1">
      <alignment vertical="center"/>
    </xf>
    <xf numFmtId="165" fontId="69" fillId="0" borderId="0" xfId="87" applyFont="1" applyAlignment="1">
      <alignment vertical="center"/>
    </xf>
    <xf numFmtId="165" fontId="66" fillId="0" borderId="0" xfId="87" applyFont="1" applyAlignment="1">
      <alignment vertical="center"/>
    </xf>
    <xf numFmtId="165" fontId="46" fillId="28" borderId="0" xfId="87" applyFont="1" applyFill="1" applyAlignment="1">
      <alignment horizontal="center" vertical="center"/>
    </xf>
    <xf numFmtId="37" fontId="45" fillId="0" borderId="0" xfId="87" applyNumberFormat="1" applyFont="1" applyAlignment="1">
      <alignment horizontal="center" vertical="center"/>
    </xf>
    <xf numFmtId="3" fontId="45" fillId="28" borderId="0" xfId="87" applyNumberFormat="1" applyFont="1" applyFill="1" applyAlignment="1">
      <alignment horizontal="center" vertical="center"/>
    </xf>
    <xf numFmtId="166" fontId="60" fillId="28" borderId="0" xfId="87" applyNumberFormat="1" applyFont="1" applyFill="1" applyAlignment="1">
      <alignment horizontal="center" vertical="center"/>
    </xf>
    <xf numFmtId="165" fontId="46" fillId="0" borderId="0" xfId="87" applyFont="1" applyAlignment="1">
      <alignment vertical="center"/>
    </xf>
    <xf numFmtId="37" fontId="71" fillId="0" borderId="0" xfId="1" applyNumberFormat="1" applyFont="1" applyFill="1" applyBorder="1" applyAlignment="1">
      <alignment horizontal="center" vertical="center"/>
    </xf>
    <xf numFmtId="37" fontId="45" fillId="0" borderId="0" xfId="1" applyNumberFormat="1" applyFont="1" applyFill="1" applyBorder="1" applyAlignment="1">
      <alignment horizontal="center" vertical="center"/>
    </xf>
    <xf numFmtId="37" fontId="45" fillId="0" borderId="0" xfId="0" applyNumberFormat="1" applyFont="1"/>
    <xf numFmtId="165" fontId="59" fillId="0" borderId="0" xfId="87" applyFont="1" applyAlignment="1">
      <alignment vertical="center"/>
    </xf>
    <xf numFmtId="175" fontId="45" fillId="0" borderId="0" xfId="0" applyNumberFormat="1" applyFont="1"/>
    <xf numFmtId="166" fontId="60" fillId="0" borderId="0" xfId="87" applyNumberFormat="1" applyFont="1" applyAlignment="1">
      <alignment horizontal="center"/>
    </xf>
    <xf numFmtId="164" fontId="45" fillId="0" borderId="0" xfId="1" applyFont="1"/>
    <xf numFmtId="37" fontId="45" fillId="0" borderId="7" xfId="0" applyNumberFormat="1" applyFont="1" applyBorder="1" applyAlignment="1">
      <alignment horizontal="center" vertical="center"/>
    </xf>
    <xf numFmtId="165" fontId="63" fillId="0" borderId="0" xfId="87" applyFont="1" applyAlignment="1">
      <alignment horizontal="center" vertical="top"/>
    </xf>
    <xf numFmtId="0" fontId="69" fillId="0" borderId="0" xfId="0" applyFont="1"/>
    <xf numFmtId="0" fontId="77" fillId="0" borderId="0" xfId="0" applyFont="1" applyAlignment="1">
      <alignment horizontal="center" vertical="top"/>
    </xf>
    <xf numFmtId="0" fontId="78" fillId="0" borderId="0" xfId="0" applyFont="1" applyAlignment="1">
      <alignment horizontal="center" vertical="top"/>
    </xf>
    <xf numFmtId="3" fontId="50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left"/>
    </xf>
    <xf numFmtId="49" fontId="66" fillId="26" borderId="0" xfId="87" quotePrefix="1" applyNumberFormat="1" applyFont="1" applyFill="1" applyAlignment="1">
      <alignment horizontal="center" vertical="center"/>
    </xf>
    <xf numFmtId="39" fontId="45" fillId="0" borderId="0" xfId="0" applyNumberFormat="1" applyFont="1" applyAlignment="1">
      <alignment horizontal="center" vertical="center"/>
    </xf>
    <xf numFmtId="0" fontId="81" fillId="0" borderId="0" xfId="0" applyFont="1"/>
    <xf numFmtId="0" fontId="80" fillId="0" borderId="0" xfId="0" applyFont="1" applyAlignment="1">
      <alignment horizontal="center"/>
    </xf>
    <xf numFmtId="0" fontId="70" fillId="0" borderId="0" xfId="0" applyFont="1"/>
    <xf numFmtId="49" fontId="65" fillId="26" borderId="0" xfId="87" quotePrefix="1" applyNumberFormat="1" applyFont="1" applyFill="1" applyAlignment="1">
      <alignment horizontal="center" vertical="center"/>
    </xf>
    <xf numFmtId="0" fontId="82" fillId="0" borderId="0" xfId="7" applyFont="1"/>
    <xf numFmtId="0" fontId="83" fillId="25" borderId="6" xfId="0" applyFont="1" applyFill="1" applyBorder="1" applyAlignment="1">
      <alignment horizontal="left" vertical="center"/>
    </xf>
    <xf numFmtId="177" fontId="46" fillId="0" borderId="7" xfId="0" applyNumberFormat="1" applyFont="1" applyBorder="1" applyAlignment="1">
      <alignment horizontal="center" vertical="center"/>
    </xf>
    <xf numFmtId="0" fontId="84" fillId="0" borderId="0" xfId="7" applyFont="1"/>
    <xf numFmtId="0" fontId="46" fillId="0" borderId="0" xfId="0" applyFont="1"/>
    <xf numFmtId="0" fontId="85" fillId="0" borderId="0" xfId="0" applyFont="1"/>
    <xf numFmtId="0" fontId="79" fillId="25" borderId="6" xfId="0" applyFont="1" applyFill="1" applyBorder="1" applyAlignment="1">
      <alignment horizontal="left" vertical="center"/>
    </xf>
    <xf numFmtId="37" fontId="46" fillId="0" borderId="7" xfId="0" applyNumberFormat="1" applyFont="1" applyBorder="1" applyAlignment="1">
      <alignment horizontal="center" vertical="center"/>
    </xf>
    <xf numFmtId="0" fontId="83" fillId="0" borderId="0" xfId="0" applyFont="1"/>
    <xf numFmtId="0" fontId="86" fillId="0" borderId="0" xfId="0" applyFont="1"/>
    <xf numFmtId="169" fontId="79" fillId="25" borderId="6" xfId="2" applyNumberFormat="1" applyFont="1" applyFill="1" applyBorder="1" applyAlignment="1">
      <alignment horizontal="right" vertical="center"/>
    </xf>
    <xf numFmtId="169" fontId="60" fillId="0" borderId="0" xfId="2" applyNumberFormat="1" applyFont="1"/>
    <xf numFmtId="169" fontId="87" fillId="0" borderId="0" xfId="2" applyNumberFormat="1" applyFont="1"/>
    <xf numFmtId="0" fontId="76" fillId="23" borderId="0" xfId="7" applyFont="1" applyFill="1"/>
    <xf numFmtId="0" fontId="67" fillId="23" borderId="0" xfId="7" applyFont="1" applyFill="1"/>
    <xf numFmtId="0" fontId="79" fillId="0" borderId="0" xfId="0" applyFont="1" applyAlignment="1">
      <alignment horizontal="left" vertical="center"/>
    </xf>
    <xf numFmtId="179" fontId="45" fillId="0" borderId="0" xfId="2" applyNumberFormat="1" applyFont="1"/>
    <xf numFmtId="177" fontId="46" fillId="0" borderId="0" xfId="0" applyNumberFormat="1" applyFont="1"/>
    <xf numFmtId="177" fontId="45" fillId="0" borderId="0" xfId="0" applyNumberFormat="1" applyFont="1"/>
    <xf numFmtId="0" fontId="46" fillId="25" borderId="6" xfId="0" applyFont="1" applyFill="1" applyBorder="1" applyAlignment="1">
      <alignment horizontal="left" vertical="center"/>
    </xf>
    <xf numFmtId="169" fontId="60" fillId="0" borderId="7" xfId="2" applyNumberFormat="1" applyFont="1" applyBorder="1" applyAlignment="1">
      <alignment horizontal="center" vertical="center"/>
    </xf>
    <xf numFmtId="166" fontId="45" fillId="0" borderId="0" xfId="0" applyNumberFormat="1" applyFont="1"/>
    <xf numFmtId="165" fontId="69" fillId="25" borderId="6" xfId="60" applyFont="1" applyFill="1" applyBorder="1" applyAlignment="1">
      <alignment horizontal="right" vertical="center"/>
    </xf>
    <xf numFmtId="169" fontId="88" fillId="0" borderId="7" xfId="2" applyNumberFormat="1" applyFont="1" applyBorder="1" applyAlignment="1">
      <alignment horizontal="center" vertical="center"/>
    </xf>
    <xf numFmtId="169" fontId="45" fillId="0" borderId="0" xfId="0" applyNumberFormat="1" applyFont="1"/>
    <xf numFmtId="0" fontId="45" fillId="0" borderId="0" xfId="0" applyFont="1" applyAlignment="1">
      <alignment wrapText="1"/>
    </xf>
    <xf numFmtId="177" fontId="50" fillId="0" borderId="0" xfId="0" applyNumberFormat="1" applyFont="1" applyAlignment="1">
      <alignment horizontal="center" vertical="center"/>
    </xf>
    <xf numFmtId="0" fontId="90" fillId="0" borderId="0" xfId="7" applyFont="1"/>
    <xf numFmtId="37" fontId="50" fillId="0" borderId="0" xfId="0" applyNumberFormat="1" applyFont="1" applyAlignment="1">
      <alignment horizontal="center" vertical="center"/>
    </xf>
    <xf numFmtId="169" fontId="54" fillId="0" borderId="0" xfId="2" applyNumberFormat="1" applyFont="1" applyFill="1" applyBorder="1" applyAlignment="1">
      <alignment horizontal="right" vertical="center"/>
    </xf>
    <xf numFmtId="0" fontId="49" fillId="0" borderId="0" xfId="7" applyFont="1"/>
    <xf numFmtId="37" fontId="49" fillId="0" borderId="0" xfId="0" applyNumberFormat="1" applyFont="1" applyAlignment="1">
      <alignment horizontal="center" vertical="center"/>
    </xf>
    <xf numFmtId="0" fontId="35" fillId="0" borderId="8" xfId="0" applyFont="1" applyBorder="1"/>
    <xf numFmtId="165" fontId="49" fillId="0" borderId="8" xfId="60" applyFont="1" applyBorder="1" applyAlignment="1">
      <alignment vertical="center"/>
    </xf>
    <xf numFmtId="0" fontId="49" fillId="0" borderId="8" xfId="0" applyFont="1" applyBorder="1" applyAlignment="1">
      <alignment horizontal="center" vertical="center"/>
    </xf>
    <xf numFmtId="0" fontId="49" fillId="0" borderId="8" xfId="0" applyFont="1" applyBorder="1" applyAlignment="1">
      <alignment vertical="center"/>
    </xf>
    <xf numFmtId="0" fontId="49" fillId="0" borderId="8" xfId="0" applyFont="1" applyBorder="1"/>
    <xf numFmtId="165" fontId="46" fillId="0" borderId="0" xfId="60" applyFont="1" applyAlignment="1">
      <alignment horizontal="center" vertical="center"/>
    </xf>
    <xf numFmtId="165" fontId="47" fillId="0" borderId="0" xfId="60" applyFont="1" applyAlignment="1">
      <alignment horizontal="center" vertical="center"/>
    </xf>
    <xf numFmtId="0" fontId="45" fillId="0" borderId="0" xfId="60" applyNumberFormat="1" applyFont="1" applyAlignment="1">
      <alignment horizontal="center" vertical="center"/>
    </xf>
    <xf numFmtId="165" fontId="45" fillId="0" borderId="0" xfId="60" applyFont="1"/>
    <xf numFmtId="165" fontId="46" fillId="0" borderId="9" xfId="60" applyFont="1" applyBorder="1" applyAlignment="1">
      <alignment vertical="center"/>
    </xf>
    <xf numFmtId="165" fontId="52" fillId="0" borderId="0" xfId="60" applyFont="1" applyAlignment="1">
      <alignment horizontal="center" vertical="center"/>
    </xf>
    <xf numFmtId="165" fontId="52" fillId="0" borderId="0" xfId="60" applyFont="1" applyAlignment="1">
      <alignment horizontal="center"/>
    </xf>
    <xf numFmtId="9" fontId="45" fillId="0" borderId="0" xfId="2" applyFont="1" applyBorder="1" applyAlignment="1"/>
    <xf numFmtId="165" fontId="91" fillId="0" borderId="0" xfId="60" applyFont="1"/>
    <xf numFmtId="165" fontId="76" fillId="0" borderId="0" xfId="60" applyFont="1"/>
    <xf numFmtId="165" fontId="45" fillId="0" borderId="0" xfId="60" applyFont="1" applyAlignment="1">
      <alignment vertical="top"/>
    </xf>
    <xf numFmtId="165" fontId="56" fillId="0" borderId="0" xfId="60" applyFont="1"/>
    <xf numFmtId="0" fontId="47" fillId="0" borderId="0" xfId="0" applyFont="1"/>
    <xf numFmtId="169" fontId="45" fillId="0" borderId="0" xfId="2" applyNumberFormat="1" applyFont="1" applyFill="1"/>
    <xf numFmtId="165" fontId="46" fillId="0" borderId="0" xfId="60" applyFont="1"/>
    <xf numFmtId="0" fontId="45" fillId="0" borderId="0" xfId="60" applyNumberFormat="1" applyFont="1"/>
    <xf numFmtId="169" fontId="45" fillId="0" borderId="0" xfId="2" applyNumberFormat="1" applyFont="1" applyBorder="1"/>
    <xf numFmtId="170" fontId="45" fillId="0" borderId="0" xfId="1" applyNumberFormat="1" applyFont="1" applyAlignment="1">
      <alignment horizontal="center" vertical="center"/>
    </xf>
    <xf numFmtId="165" fontId="46" fillId="0" borderId="0" xfId="60" quotePrefix="1" applyFont="1"/>
    <xf numFmtId="170" fontId="45" fillId="0" borderId="0" xfId="60" applyNumberFormat="1" applyFont="1"/>
    <xf numFmtId="3" fontId="45" fillId="0" borderId="0" xfId="60" applyNumberFormat="1" applyFont="1" applyAlignment="1">
      <alignment horizontal="center" vertical="center"/>
    </xf>
    <xf numFmtId="3" fontId="45" fillId="0" borderId="0" xfId="60" applyNumberFormat="1" applyFont="1"/>
    <xf numFmtId="1" fontId="45" fillId="0" borderId="0" xfId="60" applyNumberFormat="1" applyFont="1" applyAlignment="1">
      <alignment horizontal="center" vertical="center"/>
    </xf>
    <xf numFmtId="172" fontId="45" fillId="0" borderId="0" xfId="6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0" fontId="92" fillId="0" borderId="0" xfId="0" applyFont="1" applyAlignment="1">
      <alignment vertical="top"/>
    </xf>
    <xf numFmtId="4" fontId="45" fillId="0" borderId="0" xfId="0" applyNumberFormat="1" applyFont="1"/>
    <xf numFmtId="0" fontId="66" fillId="0" borderId="0" xfId="0" applyFont="1" applyAlignment="1">
      <alignment vertical="center"/>
    </xf>
    <xf numFmtId="0" fontId="46" fillId="0" borderId="0" xfId="0" applyFont="1" applyAlignment="1">
      <alignment horizontal="center"/>
    </xf>
    <xf numFmtId="0" fontId="58" fillId="0" borderId="0" xfId="0" applyFont="1"/>
    <xf numFmtId="0" fontId="58" fillId="28" borderId="0" xfId="0" applyFont="1" applyFill="1"/>
    <xf numFmtId="168" fontId="45" fillId="0" borderId="0" xfId="0" applyNumberFormat="1" applyFont="1"/>
    <xf numFmtId="0" fontId="83" fillId="0" borderId="0" xfId="0" applyFont="1" applyAlignment="1">
      <alignment vertical="top"/>
    </xf>
    <xf numFmtId="0" fontId="57" fillId="0" borderId="0" xfId="6" applyFont="1"/>
    <xf numFmtId="170" fontId="53" fillId="28" borderId="8" xfId="4" applyNumberFormat="1" applyFont="1" applyFill="1" applyBorder="1" applyAlignment="1">
      <alignment horizontal="center" vertical="center"/>
    </xf>
    <xf numFmtId="170" fontId="53" fillId="0" borderId="8" xfId="4" applyNumberFormat="1" applyFont="1" applyFill="1" applyBorder="1" applyAlignment="1">
      <alignment horizontal="center" vertical="center"/>
    </xf>
    <xf numFmtId="0" fontId="76" fillId="0" borderId="0" xfId="6" applyFont="1"/>
    <xf numFmtId="170" fontId="93" fillId="28" borderId="0" xfId="4" applyNumberFormat="1" applyFont="1" applyFill="1" applyBorder="1" applyAlignment="1">
      <alignment horizontal="center" vertical="center"/>
    </xf>
    <xf numFmtId="170" fontId="93" fillId="0" borderId="0" xfId="4" applyNumberFormat="1" applyFont="1" applyFill="1" applyBorder="1" applyAlignment="1">
      <alignment horizontal="center" vertical="center"/>
    </xf>
    <xf numFmtId="170" fontId="71" fillId="0" borderId="0" xfId="4" applyNumberFormat="1" applyFont="1" applyFill="1" applyBorder="1" applyAlignment="1">
      <alignment horizontal="center" vertical="center"/>
    </xf>
    <xf numFmtId="3" fontId="50" fillId="0" borderId="0" xfId="60" applyNumberFormat="1" applyFont="1" applyAlignment="1">
      <alignment horizontal="center" vertical="center"/>
    </xf>
    <xf numFmtId="3" fontId="49" fillId="28" borderId="0" xfId="1" applyNumberFormat="1" applyFont="1" applyFill="1" applyBorder="1" applyAlignment="1">
      <alignment horizontal="center" vertical="center"/>
    </xf>
    <xf numFmtId="166" fontId="54" fillId="28" borderId="0" xfId="1" applyNumberFormat="1" applyFont="1" applyFill="1" applyBorder="1" applyAlignment="1">
      <alignment horizontal="center" vertical="center"/>
    </xf>
    <xf numFmtId="3" fontId="49" fillId="0" borderId="0" xfId="1" applyNumberFormat="1" applyFont="1" applyFill="1" applyBorder="1" applyAlignment="1">
      <alignment horizontal="center" vertical="center"/>
    </xf>
    <xf numFmtId="167" fontId="54" fillId="0" borderId="0" xfId="1" applyNumberFormat="1" applyFont="1" applyFill="1" applyBorder="1" applyAlignment="1">
      <alignment horizontal="center" vertical="center"/>
    </xf>
    <xf numFmtId="3" fontId="49" fillId="0" borderId="0" xfId="60" applyNumberFormat="1" applyFont="1" applyAlignment="1">
      <alignment horizontal="center" vertical="center"/>
    </xf>
    <xf numFmtId="169" fontId="54" fillId="0" borderId="0" xfId="2" applyNumberFormat="1" applyFont="1" applyFill="1" applyBorder="1" applyAlignment="1">
      <alignment horizontal="center" vertical="center"/>
    </xf>
    <xf numFmtId="169" fontId="54" fillId="0" borderId="0" xfId="90" applyNumberFormat="1" applyFont="1" applyFill="1" applyBorder="1" applyAlignment="1">
      <alignment horizontal="center" vertical="center"/>
    </xf>
    <xf numFmtId="166" fontId="54" fillId="0" borderId="0" xfId="1" applyNumberFormat="1" applyFont="1" applyFill="1" applyBorder="1" applyAlignment="1">
      <alignment horizontal="center" vertical="center"/>
    </xf>
    <xf numFmtId="3" fontId="49" fillId="0" borderId="0" xfId="89" applyNumberFormat="1" applyFont="1" applyAlignment="1">
      <alignment horizontal="center" vertical="center"/>
    </xf>
    <xf numFmtId="0" fontId="49" fillId="0" borderId="0" xfId="89" applyFont="1" applyAlignment="1">
      <alignment horizontal="center" vertical="center"/>
    </xf>
    <xf numFmtId="170" fontId="50" fillId="0" borderId="0" xfId="88" applyNumberFormat="1" applyFont="1" applyFill="1" applyBorder="1" applyAlignment="1">
      <alignment horizontal="center" vertical="center"/>
    </xf>
    <xf numFmtId="170" fontId="49" fillId="0" borderId="0" xfId="89" applyNumberFormat="1" applyFont="1" applyAlignment="1">
      <alignment horizontal="center" vertical="center"/>
    </xf>
    <xf numFmtId="169" fontId="54" fillId="0" borderId="8" xfId="2" applyNumberFormat="1" applyFont="1" applyFill="1" applyBorder="1" applyAlignment="1">
      <alignment horizontal="center" vertical="center"/>
    </xf>
    <xf numFmtId="3" fontId="49" fillId="28" borderId="8" xfId="1" applyNumberFormat="1" applyFont="1" applyFill="1" applyBorder="1" applyAlignment="1">
      <alignment horizontal="center" vertical="center"/>
    </xf>
    <xf numFmtId="166" fontId="54" fillId="28" borderId="8" xfId="1" applyNumberFormat="1" applyFont="1" applyFill="1" applyBorder="1" applyAlignment="1">
      <alignment horizontal="center" vertical="center"/>
    </xf>
    <xf numFmtId="3" fontId="49" fillId="0" borderId="8" xfId="1" applyNumberFormat="1" applyFont="1" applyFill="1" applyBorder="1" applyAlignment="1">
      <alignment horizontal="center" vertical="center"/>
    </xf>
    <xf numFmtId="167" fontId="54" fillId="0" borderId="8" xfId="1" applyNumberFormat="1" applyFont="1" applyFill="1" applyBorder="1" applyAlignment="1">
      <alignment horizontal="center" vertical="center"/>
    </xf>
    <xf numFmtId="0" fontId="53" fillId="0" borderId="0" xfId="0" applyFont="1"/>
    <xf numFmtId="39" fontId="49" fillId="0" borderId="0" xfId="0" applyNumberFormat="1" applyFont="1" applyAlignment="1">
      <alignment horizontal="center" vertical="center"/>
    </xf>
    <xf numFmtId="0" fontId="53" fillId="0" borderId="10" xfId="87" quotePrefix="1" applyNumberFormat="1" applyFont="1" applyBorder="1" applyAlignment="1">
      <alignment horizontal="center" vertical="center"/>
    </xf>
    <xf numFmtId="49" fontId="53" fillId="0" borderId="10" xfId="87" quotePrefix="1" applyNumberFormat="1" applyFont="1" applyBorder="1" applyAlignment="1">
      <alignment horizontal="center" vertical="center"/>
    </xf>
    <xf numFmtId="0" fontId="49" fillId="0" borderId="8" xfId="0" applyFont="1" applyBorder="1" applyAlignment="1">
      <alignment horizontal="center"/>
    </xf>
    <xf numFmtId="39" fontId="49" fillId="0" borderId="8" xfId="0" applyNumberFormat="1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49" fillId="0" borderId="8" xfId="0" applyFont="1" applyBorder="1" applyAlignment="1">
      <alignment horizontal="left"/>
    </xf>
    <xf numFmtId="37" fontId="49" fillId="0" borderId="8" xfId="0" applyNumberFormat="1" applyFont="1" applyBorder="1" applyAlignment="1">
      <alignment horizontal="center" vertical="center"/>
    </xf>
    <xf numFmtId="0" fontId="35" fillId="0" borderId="11" xfId="0" applyFont="1" applyBorder="1"/>
    <xf numFmtId="0" fontId="89" fillId="0" borderId="11" xfId="0" applyFont="1" applyBorder="1"/>
    <xf numFmtId="49" fontId="73" fillId="0" borderId="8" xfId="87" quotePrefix="1" applyNumberFormat="1" applyFont="1" applyBorder="1" applyAlignment="1">
      <alignment horizontal="center" vertical="center"/>
    </xf>
    <xf numFmtId="0" fontId="53" fillId="0" borderId="8" xfId="87" quotePrefix="1" applyNumberFormat="1" applyFont="1" applyBorder="1" applyAlignment="1">
      <alignment horizontal="center" vertical="center"/>
    </xf>
    <xf numFmtId="165" fontId="53" fillId="0" borderId="8" xfId="87" applyFont="1" applyBorder="1" applyAlignment="1">
      <alignment vertical="center"/>
    </xf>
    <xf numFmtId="165" fontId="53" fillId="28" borderId="8" xfId="87" applyFont="1" applyFill="1" applyBorder="1" applyAlignment="1">
      <alignment horizontal="center" vertical="center"/>
    </xf>
    <xf numFmtId="165" fontId="46" fillId="0" borderId="8" xfId="87" applyFont="1" applyBorder="1" applyAlignment="1">
      <alignment vertical="center"/>
    </xf>
    <xf numFmtId="0" fontId="69" fillId="0" borderId="8" xfId="0" applyFont="1" applyBorder="1" applyAlignment="1">
      <alignment vertical="center"/>
    </xf>
    <xf numFmtId="37" fontId="71" fillId="0" borderId="8" xfId="1" applyNumberFormat="1" applyFont="1" applyFill="1" applyBorder="1" applyAlignment="1">
      <alignment horizontal="center" vertical="center"/>
    </xf>
    <xf numFmtId="37" fontId="45" fillId="0" borderId="8" xfId="87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170" fontId="53" fillId="0" borderId="11" xfId="4" applyNumberFormat="1" applyFont="1" applyFill="1" applyBorder="1" applyAlignment="1">
      <alignment horizontal="center" vertical="center"/>
    </xf>
    <xf numFmtId="49" fontId="53" fillId="0" borderId="11" xfId="87" quotePrefix="1" applyNumberFormat="1" applyFont="1" applyBorder="1" applyAlignment="1">
      <alignment horizontal="center" vertical="center"/>
    </xf>
    <xf numFmtId="165" fontId="35" fillId="0" borderId="11" xfId="87" applyFont="1" applyBorder="1" applyAlignment="1">
      <alignment vertical="center"/>
    </xf>
    <xf numFmtId="2" fontId="45" fillId="0" borderId="0" xfId="0" applyNumberFormat="1" applyFont="1"/>
    <xf numFmtId="0" fontId="50" fillId="0" borderId="0" xfId="89" applyFont="1" applyAlignment="1">
      <alignment vertical="center" wrapText="1"/>
    </xf>
    <xf numFmtId="0" fontId="50" fillId="0" borderId="0" xfId="0" applyFont="1" applyAlignment="1">
      <alignment horizontal="left" vertical="center" wrapText="1"/>
    </xf>
    <xf numFmtId="0" fontId="53" fillId="0" borderId="10" xfId="60" applyNumberFormat="1" applyFont="1" applyBorder="1" applyAlignment="1">
      <alignment horizontal="center" vertical="center"/>
    </xf>
    <xf numFmtId="0" fontId="53" fillId="28" borderId="10" xfId="0" applyFont="1" applyFill="1" applyBorder="1" applyAlignment="1">
      <alignment horizontal="center" vertical="center"/>
    </xf>
    <xf numFmtId="166" fontId="49" fillId="0" borderId="0" xfId="0" applyNumberFormat="1" applyFont="1" applyAlignment="1">
      <alignment horizontal="center" vertical="center"/>
    </xf>
    <xf numFmtId="165" fontId="53" fillId="23" borderId="11" xfId="60" applyFont="1" applyFill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165" fontId="49" fillId="0" borderId="0" xfId="87" applyFont="1" applyAlignment="1">
      <alignment vertical="center"/>
    </xf>
    <xf numFmtId="37" fontId="49" fillId="0" borderId="0" xfId="1" applyNumberFormat="1" applyFont="1" applyFill="1" applyBorder="1" applyAlignment="1">
      <alignment horizontal="center" vertical="center"/>
    </xf>
    <xf numFmtId="37" fontId="49" fillId="0" borderId="0" xfId="87" applyNumberFormat="1" applyFont="1" applyAlignment="1">
      <alignment horizontal="center" vertical="center"/>
    </xf>
    <xf numFmtId="0" fontId="43" fillId="0" borderId="0" xfId="0" applyFont="1" applyAlignment="1">
      <alignment horizontal="left" vertical="center" wrapText="1"/>
    </xf>
    <xf numFmtId="43" fontId="45" fillId="0" borderId="0" xfId="0" applyNumberFormat="1" applyFont="1"/>
    <xf numFmtId="169" fontId="49" fillId="0" borderId="0" xfId="2" applyNumberFormat="1" applyFont="1" applyAlignment="1">
      <alignment horizontal="center"/>
    </xf>
    <xf numFmtId="9" fontId="49" fillId="0" borderId="0" xfId="2" applyFont="1" applyAlignment="1">
      <alignment horizontal="center" vertical="center"/>
    </xf>
    <xf numFmtId="166" fontId="49" fillId="28" borderId="8" xfId="0" quotePrefix="1" applyNumberFormat="1" applyFont="1" applyFill="1" applyBorder="1" applyAlignment="1">
      <alignment horizontal="center" vertical="center"/>
    </xf>
    <xf numFmtId="0" fontId="53" fillId="23" borderId="12" xfId="60" applyNumberFormat="1" applyFont="1" applyFill="1" applyBorder="1" applyAlignment="1">
      <alignment horizontal="center" vertical="center"/>
    </xf>
    <xf numFmtId="165" fontId="53" fillId="23" borderId="12" xfId="60" applyFont="1" applyFill="1" applyBorder="1" applyAlignment="1">
      <alignment horizontal="center" vertical="center"/>
    </xf>
    <xf numFmtId="172" fontId="50" fillId="23" borderId="13" xfId="60" applyNumberFormat="1" applyFont="1" applyFill="1" applyBorder="1" applyAlignment="1">
      <alignment horizontal="left" vertical="center"/>
    </xf>
    <xf numFmtId="172" fontId="49" fillId="23" borderId="13" xfId="60" applyNumberFormat="1" applyFont="1" applyFill="1" applyBorder="1" applyAlignment="1">
      <alignment horizontal="center" vertical="center"/>
    </xf>
    <xf numFmtId="166" fontId="54" fillId="28" borderId="13" xfId="2" applyNumberFormat="1" applyFont="1" applyFill="1" applyBorder="1" applyAlignment="1">
      <alignment horizontal="center" vertical="center"/>
    </xf>
    <xf numFmtId="0" fontId="53" fillId="0" borderId="12" xfId="60" applyNumberFormat="1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53" fillId="28" borderId="12" xfId="0" applyFont="1" applyFill="1" applyBorder="1" applyAlignment="1">
      <alignment horizontal="center" vertical="center"/>
    </xf>
    <xf numFmtId="169" fontId="49" fillId="0" borderId="13" xfId="2" applyNumberFormat="1" applyFont="1" applyFill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166" fontId="49" fillId="28" borderId="13" xfId="0" quotePrefix="1" applyNumberFormat="1" applyFont="1" applyFill="1" applyBorder="1" applyAlignment="1">
      <alignment horizontal="center" vertical="center"/>
    </xf>
    <xf numFmtId="0" fontId="54" fillId="0" borderId="13" xfId="0" applyFont="1" applyBorder="1" applyAlignment="1">
      <alignment horizontal="left" vertical="center"/>
    </xf>
    <xf numFmtId="0" fontId="36" fillId="0" borderId="0" xfId="0" applyFont="1" applyAlignment="1">
      <alignment horizontal="center"/>
    </xf>
    <xf numFmtId="10" fontId="45" fillId="0" borderId="0" xfId="2" applyNumberFormat="1" applyFont="1" applyFill="1"/>
    <xf numFmtId="180" fontId="45" fillId="0" borderId="0" xfId="0" applyNumberFormat="1" applyFont="1" applyAlignment="1">
      <alignment horizontal="center" vertical="center"/>
    </xf>
    <xf numFmtId="180" fontId="46" fillId="0" borderId="0" xfId="0" applyNumberFormat="1" applyFont="1" applyAlignment="1">
      <alignment horizontal="center" vertical="center"/>
    </xf>
    <xf numFmtId="10" fontId="36" fillId="0" borderId="0" xfId="2" applyNumberFormat="1" applyFont="1"/>
    <xf numFmtId="0" fontId="43" fillId="0" borderId="0" xfId="0" applyFont="1"/>
    <xf numFmtId="0" fontId="105" fillId="0" borderId="8" xfId="0" applyFont="1" applyBorder="1" applyAlignment="1">
      <alignment horizontal="center" vertical="center"/>
    </xf>
    <xf numFmtId="3" fontId="106" fillId="0" borderId="0" xfId="0" applyNumberFormat="1" applyFont="1" applyAlignment="1">
      <alignment horizontal="center" vertical="center"/>
    </xf>
    <xf numFmtId="0" fontId="106" fillId="0" borderId="0" xfId="0" applyFont="1"/>
    <xf numFmtId="3" fontId="42" fillId="0" borderId="0" xfId="0" applyNumberFormat="1" applyFont="1" applyAlignment="1">
      <alignment horizontal="center" vertical="center"/>
    </xf>
    <xf numFmtId="3" fontId="106" fillId="0" borderId="8" xfId="0" applyNumberFormat="1" applyFont="1" applyBorder="1" applyAlignment="1">
      <alignment horizontal="center" vertical="center"/>
    </xf>
    <xf numFmtId="0" fontId="95" fillId="0" borderId="0" xfId="0" applyFont="1" applyAlignment="1">
      <alignment vertical="top"/>
    </xf>
    <xf numFmtId="0" fontId="32" fillId="0" borderId="0" xfId="0" applyFont="1" applyAlignment="1">
      <alignment vertical="top"/>
    </xf>
    <xf numFmtId="165" fontId="98" fillId="0" borderId="0" xfId="60" applyFont="1" applyAlignment="1">
      <alignment vertical="top"/>
    </xf>
    <xf numFmtId="165" fontId="96" fillId="0" borderId="0" xfId="60" applyFont="1" applyAlignment="1">
      <alignment vertical="top"/>
    </xf>
    <xf numFmtId="165" fontId="33" fillId="0" borderId="0" xfId="60" applyFont="1" applyAlignment="1">
      <alignment vertical="top"/>
    </xf>
    <xf numFmtId="165" fontId="34" fillId="0" borderId="0" xfId="60" applyFont="1" applyAlignment="1">
      <alignment vertical="top"/>
    </xf>
    <xf numFmtId="165" fontId="46" fillId="0" borderId="0" xfId="60" applyFont="1" applyAlignment="1">
      <alignment horizontal="center"/>
    </xf>
    <xf numFmtId="165" fontId="45" fillId="0" borderId="0" xfId="60" applyFont="1" applyAlignment="1">
      <alignment horizontal="center"/>
    </xf>
    <xf numFmtId="165" fontId="94" fillId="0" borderId="0" xfId="60" applyFont="1" applyAlignment="1">
      <alignment vertical="top"/>
    </xf>
    <xf numFmtId="165" fontId="95" fillId="0" borderId="0" xfId="60" applyFont="1" applyAlignment="1">
      <alignment vertical="top"/>
    </xf>
    <xf numFmtId="165" fontId="60" fillId="23" borderId="0" xfId="60" applyFont="1" applyFill="1" applyAlignment="1">
      <alignment horizontal="right"/>
    </xf>
    <xf numFmtId="165" fontId="45" fillId="0" borderId="0" xfId="6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5" fontId="38" fillId="0" borderId="0" xfId="60" applyFont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4" fillId="0" borderId="13" xfId="0" applyFont="1" applyBorder="1" applyAlignment="1">
      <alignment horizontal="left" vertical="center"/>
    </xf>
    <xf numFmtId="165" fontId="98" fillId="0" borderId="0" xfId="60" applyFont="1" applyAlignment="1">
      <alignment vertical="top"/>
    </xf>
    <xf numFmtId="165" fontId="96" fillId="0" borderId="0" xfId="60" applyFont="1" applyAlignment="1">
      <alignment vertical="top"/>
    </xf>
    <xf numFmtId="0" fontId="95" fillId="0" borderId="0" xfId="0" applyFont="1" applyAlignment="1">
      <alignment vertical="top"/>
    </xf>
    <xf numFmtId="0" fontId="98" fillId="0" borderId="0" xfId="0" applyFont="1" applyAlignment="1">
      <alignment vertical="top"/>
    </xf>
    <xf numFmtId="0" fontId="100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50" fillId="0" borderId="0" xfId="0" applyFont="1" applyAlignment="1">
      <alignment horizontal="left" vertical="center"/>
    </xf>
    <xf numFmtId="0" fontId="62" fillId="24" borderId="0" xfId="0" applyFont="1" applyFill="1" applyAlignment="1">
      <alignment horizontal="center" vertical="top" wrapText="1"/>
    </xf>
    <xf numFmtId="0" fontId="72" fillId="0" borderId="0" xfId="0" applyFont="1" applyAlignment="1">
      <alignment horizontal="left" vertical="top" wrapText="1"/>
    </xf>
    <xf numFmtId="0" fontId="89" fillId="0" borderId="0" xfId="0" applyFont="1" applyAlignment="1">
      <alignment horizontal="left" vertical="top" wrapText="1"/>
    </xf>
    <xf numFmtId="0" fontId="45" fillId="0" borderId="0" xfId="0" applyFont="1" applyAlignment="1">
      <alignment horizontal="center"/>
    </xf>
    <xf numFmtId="0" fontId="43" fillId="0" borderId="0" xfId="0" applyFont="1"/>
    <xf numFmtId="170" fontId="53" fillId="28" borderId="11" xfId="4" applyNumberFormat="1" applyFont="1" applyFill="1" applyBorder="1" applyAlignment="1">
      <alignment horizontal="center" vertical="center"/>
    </xf>
    <xf numFmtId="170" fontId="53" fillId="0" borderId="11" xfId="4" applyNumberFormat="1" applyFont="1" applyFill="1" applyBorder="1" applyAlignment="1">
      <alignment horizontal="center" vertical="center"/>
    </xf>
    <xf numFmtId="165" fontId="43" fillId="0" borderId="0" xfId="60" applyFont="1"/>
    <xf numFmtId="0" fontId="49" fillId="0" borderId="0" xfId="89" applyFont="1" applyAlignment="1">
      <alignment horizontal="left" vertical="center" wrapText="1"/>
    </xf>
    <xf numFmtId="165" fontId="53" fillId="28" borderId="11" xfId="87" applyFont="1" applyFill="1" applyBorder="1" applyAlignment="1">
      <alignment horizontal="center" vertical="center"/>
    </xf>
    <xf numFmtId="165" fontId="72" fillId="0" borderId="0" xfId="87" applyFont="1" applyAlignment="1">
      <alignment horizontal="center" vertical="top"/>
    </xf>
    <xf numFmtId="165" fontId="75" fillId="0" borderId="0" xfId="87" applyFont="1" applyAlignment="1">
      <alignment horizontal="center" vertical="top"/>
    </xf>
    <xf numFmtId="165" fontId="40" fillId="0" borderId="0" xfId="87" applyFont="1" applyAlignment="1">
      <alignment horizontal="center" vertical="top"/>
    </xf>
    <xf numFmtId="0" fontId="105" fillId="0" borderId="11" xfId="0" applyFont="1" applyBorder="1" applyAlignment="1">
      <alignment horizontal="center" vertical="center"/>
    </xf>
    <xf numFmtId="0" fontId="75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42" fillId="0" borderId="0" xfId="0" applyFont="1"/>
    <xf numFmtId="0" fontId="106" fillId="0" borderId="8" xfId="0" applyFont="1" applyBorder="1"/>
    <xf numFmtId="0" fontId="106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106" fillId="0" borderId="0" xfId="0" applyFont="1"/>
    <xf numFmtId="0" fontId="106" fillId="0" borderId="0" xfId="0" applyFont="1" applyAlignment="1">
      <alignment horizontal="left" vertical="center"/>
    </xf>
    <xf numFmtId="0" fontId="40" fillId="0" borderId="0" xfId="0" applyFont="1" applyAlignment="1">
      <alignment horizontal="left"/>
    </xf>
    <xf numFmtId="0" fontId="80" fillId="24" borderId="0" xfId="0" applyFont="1" applyFill="1" applyAlignment="1">
      <alignment horizontal="center"/>
    </xf>
    <xf numFmtId="0" fontId="68" fillId="27" borderId="0" xfId="0" applyFont="1" applyFill="1" applyAlignment="1">
      <alignment horizontal="center"/>
    </xf>
    <xf numFmtId="49" fontId="66" fillId="26" borderId="0" xfId="87" quotePrefix="1" applyNumberFormat="1" applyFont="1" applyFill="1" applyAlignment="1">
      <alignment horizontal="center" vertical="center" wrapText="1"/>
    </xf>
    <xf numFmtId="49" fontId="65" fillId="26" borderId="0" xfId="87" quotePrefix="1" applyNumberFormat="1" applyFont="1" applyFill="1" applyAlignment="1">
      <alignment horizontal="center" vertical="center" wrapText="1"/>
    </xf>
    <xf numFmtId="0" fontId="73" fillId="0" borderId="11" xfId="0" applyFont="1" applyBorder="1" applyAlignment="1">
      <alignment horizontal="center"/>
    </xf>
    <xf numFmtId="49" fontId="53" fillId="0" borderId="11" xfId="87" quotePrefix="1" applyNumberFormat="1" applyFont="1" applyBorder="1" applyAlignment="1">
      <alignment horizontal="center" wrapText="1"/>
    </xf>
    <xf numFmtId="49" fontId="53" fillId="0" borderId="8" xfId="87" quotePrefix="1" applyNumberFormat="1" applyFont="1" applyBorder="1" applyAlignment="1">
      <alignment horizontal="center" wrapText="1"/>
    </xf>
    <xf numFmtId="0" fontId="79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23" fillId="24" borderId="0" xfId="0" applyFont="1" applyFill="1" applyAlignment="1">
      <alignment horizontal="center"/>
    </xf>
    <xf numFmtId="0" fontId="24" fillId="27" borderId="0" xfId="0" applyFont="1" applyFill="1" applyAlignment="1">
      <alignment horizontal="center"/>
    </xf>
    <xf numFmtId="49" fontId="25" fillId="26" borderId="0" xfId="87" quotePrefix="1" applyNumberFormat="1" applyFont="1" applyFill="1" applyAlignment="1">
      <alignment horizontal="center" vertical="center" wrapText="1"/>
    </xf>
    <xf numFmtId="49" fontId="21" fillId="26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C31F39"/>
      <color rgb="FF262626"/>
      <color rgb="FFD9D9D9"/>
      <color rgb="FF000000"/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sites/IRTeam/Documentos%20compartidos/General/2025/Conference%20Call/1Q25/AC_1Q25/Tablas%20Valores/Tablas%20Resultados%20AC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nsolidated"/>
      <sheetName val="MX"/>
      <sheetName val="US"/>
      <sheetName val="SA"/>
      <sheetName val="PL"/>
      <sheetName val="BS"/>
      <sheetName val="Debt"/>
      <sheetName val="CF"/>
      <sheetName val="FX"/>
      <sheetName val="Segments"/>
    </sheetNames>
    <sheetDataSet>
      <sheetData sheetId="0">
        <row r="6">
          <cell r="F6">
            <v>547.47010405559104</v>
          </cell>
          <cell r="G6">
            <v>565.23506082800509</v>
          </cell>
          <cell r="H6">
            <v>-3.1429325609049097</v>
          </cell>
        </row>
        <row r="7">
          <cell r="F7">
            <v>57038.754089888382</v>
          </cell>
          <cell r="G7">
            <v>50742.515793659462</v>
          </cell>
          <cell r="H7">
            <v>12.408210743495829</v>
          </cell>
        </row>
        <row r="8">
          <cell r="F8">
            <v>10646.115590335974</v>
          </cell>
          <cell r="G8">
            <v>9663.3587278530886</v>
          </cell>
          <cell r="H8">
            <v>10.169930457515219</v>
          </cell>
        </row>
        <row r="9">
          <cell r="F9">
            <v>4144.3115829498984</v>
          </cell>
          <cell r="G9">
            <v>3760.8897722919878</v>
          </cell>
          <cell r="H9">
            <v>10.194976026224856</v>
          </cell>
        </row>
      </sheetData>
      <sheetData sheetId="1">
        <row r="6">
          <cell r="E6">
            <v>280.44822729644397</v>
          </cell>
          <cell r="F6">
            <v>286.23245212745798</v>
          </cell>
        </row>
        <row r="7">
          <cell r="E7">
            <v>101.47396243987801</v>
          </cell>
          <cell r="F7">
            <v>104.82440902469699</v>
          </cell>
        </row>
        <row r="8">
          <cell r="E8">
            <v>381.92218973632203</v>
          </cell>
          <cell r="F8">
            <v>391.05686115215497</v>
          </cell>
        </row>
        <row r="9">
          <cell r="E9">
            <v>58.842079877520007</v>
          </cell>
          <cell r="F9">
            <v>69.829992545910002</v>
          </cell>
        </row>
        <row r="10">
          <cell r="E10">
            <v>53.094007721149012</v>
          </cell>
          <cell r="F10">
            <v>51.859672906740002</v>
          </cell>
        </row>
        <row r="11">
          <cell r="E11">
            <v>493.85827733499099</v>
          </cell>
          <cell r="F11">
            <v>512.74652660480501</v>
          </cell>
        </row>
        <row r="12">
          <cell r="E12">
            <v>53.611826720600007</v>
          </cell>
          <cell r="F12">
            <v>52.488534223199999</v>
          </cell>
        </row>
        <row r="13">
          <cell r="E13">
            <v>547.47010405559104</v>
          </cell>
          <cell r="F13">
            <v>565.23506082800509</v>
          </cell>
        </row>
        <row r="15">
          <cell r="E15">
            <v>57038.754089888374</v>
          </cell>
          <cell r="F15">
            <v>50742.515793659462</v>
          </cell>
        </row>
        <row r="16">
          <cell r="E16">
            <v>0.46323579321763603</v>
          </cell>
          <cell r="F16">
            <v>0.46548023282975309</v>
          </cell>
        </row>
        <row r="17">
          <cell r="E17">
            <v>10646.115590335967</v>
          </cell>
          <cell r="F17">
            <v>9663.3587278530922</v>
          </cell>
        </row>
        <row r="18">
          <cell r="E18">
            <v>0.1866470570790969</v>
          </cell>
          <cell r="F18">
            <v>0.19043909385865684</v>
          </cell>
        </row>
      </sheetData>
      <sheetData sheetId="2">
        <row r="6">
          <cell r="G6">
            <v>169.73720024943501</v>
          </cell>
          <cell r="H6">
            <v>172.62248614377998</v>
          </cell>
          <cell r="J6">
            <v>-1.6714426716932906</v>
          </cell>
        </row>
        <row r="7">
          <cell r="G7">
            <v>25.720627869904003</v>
          </cell>
          <cell r="H7">
            <v>27.835113386023998</v>
          </cell>
          <cell r="J7">
            <v>-7.5964681256936339</v>
          </cell>
        </row>
        <row r="8">
          <cell r="G8">
            <v>195.45782811933901</v>
          </cell>
          <cell r="H8">
            <v>200.45759952980399</v>
          </cell>
          <cell r="J8">
            <v>-2.4941790294768063</v>
          </cell>
        </row>
        <row r="9">
          <cell r="G9">
            <v>22.862741922046002</v>
          </cell>
          <cell r="H9">
            <v>31.800443257831997</v>
          </cell>
          <cell r="J9">
            <v>-28.105587281663968</v>
          </cell>
        </row>
        <row r="10">
          <cell r="G10">
            <v>22.488385976861004</v>
          </cell>
          <cell r="H10">
            <v>20.808043285589005</v>
          </cell>
          <cell r="J10">
            <v>8.0754478843080513</v>
          </cell>
        </row>
        <row r="11">
          <cell r="G11">
            <v>240.80895601824602</v>
          </cell>
          <cell r="H11">
            <v>253.06608607322499</v>
          </cell>
          <cell r="J11">
            <v>-4.8434502801897983</v>
          </cell>
        </row>
        <row r="12">
          <cell r="G12">
            <v>51.532423671800004</v>
          </cell>
          <cell r="H12">
            <v>50.0958136944</v>
          </cell>
          <cell r="J12">
            <v>2.8677246090137887</v>
          </cell>
        </row>
        <row r="13">
          <cell r="G13">
            <v>292.34137969004604</v>
          </cell>
          <cell r="H13">
            <v>303.16189976762502</v>
          </cell>
          <cell r="J13">
            <v>-3.5692216224640916</v>
          </cell>
        </row>
        <row r="15">
          <cell r="G15">
            <v>0.2729666961364125</v>
          </cell>
          <cell r="H15">
            <v>0.27912232971905754</v>
          </cell>
          <cell r="J15">
            <v>-0.6155633582645037</v>
          </cell>
        </row>
        <row r="16">
          <cell r="G16">
            <v>0.72703330386358755</v>
          </cell>
          <cell r="H16">
            <v>0.72087767028094241</v>
          </cell>
          <cell r="J16">
            <v>0.6155633582645148</v>
          </cell>
        </row>
        <row r="17">
          <cell r="G17">
            <v>0.58721292713358408</v>
          </cell>
          <cell r="H17">
            <v>0.57650364526927955</v>
          </cell>
          <cell r="J17">
            <v>1.0709281864304532</v>
          </cell>
        </row>
        <row r="18">
          <cell r="G18">
            <v>0.41278707286641592</v>
          </cell>
          <cell r="H18">
            <v>0.42349635473072039</v>
          </cell>
          <cell r="J18">
            <v>-1.0709281864304476</v>
          </cell>
        </row>
        <row r="20">
          <cell r="G20">
            <v>23328.841327489994</v>
          </cell>
          <cell r="H20">
            <v>23312.96959680767</v>
          </cell>
          <cell r="J20">
            <v>6.8081119466212314E-2</v>
          </cell>
        </row>
        <row r="21">
          <cell r="G21">
            <v>0.5022494704444983</v>
          </cell>
          <cell r="H21">
            <v>0.50174966828652123</v>
          </cell>
          <cell r="J21" t="str">
            <v>240 bp</v>
          </cell>
        </row>
        <row r="22">
          <cell r="G22">
            <v>4855.5646914340168</v>
          </cell>
          <cell r="H22">
            <v>5175.2221888624672</v>
          </cell>
          <cell r="J22">
            <v>-6.1766912755240044</v>
          </cell>
        </row>
        <row r="23">
          <cell r="G23">
            <v>0.20813569878039195</v>
          </cell>
          <cell r="H23">
            <v>0.22198897344983151</v>
          </cell>
        </row>
      </sheetData>
      <sheetData sheetId="3">
        <row r="6">
          <cell r="E6">
            <v>44.24155782399999</v>
          </cell>
          <cell r="F6">
            <v>47.455353788000004</v>
          </cell>
          <cell r="H6">
            <v>-6.7722516164502427</v>
          </cell>
        </row>
        <row r="7">
          <cell r="E7">
            <v>26.501421752999999</v>
          </cell>
          <cell r="F7">
            <v>26.895201386999993</v>
          </cell>
          <cell r="H7">
            <v>-1.4641259915991189</v>
          </cell>
        </row>
        <row r="8">
          <cell r="E8">
            <v>70.742979576999986</v>
          </cell>
          <cell r="F8">
            <v>74.350555174999997</v>
          </cell>
          <cell r="H8">
            <v>-4.8521165571780989</v>
          </cell>
        </row>
        <row r="9">
          <cell r="E9">
            <v>9.7637762190000004</v>
          </cell>
          <cell r="F9">
            <v>12.187849356999999</v>
          </cell>
          <cell r="H9">
            <v>-19.889260746464267</v>
          </cell>
        </row>
        <row r="10">
          <cell r="E10">
            <v>16.398579587000004</v>
          </cell>
          <cell r="F10">
            <v>16.155371272000004</v>
          </cell>
          <cell r="H10">
            <v>1.5054331522638575</v>
          </cell>
        </row>
        <row r="11">
          <cell r="E11">
            <v>96.905335382999993</v>
          </cell>
          <cell r="F11">
            <v>102.69377580400001</v>
          </cell>
          <cell r="H11">
            <v>-5.63660297392099</v>
          </cell>
        </row>
        <row r="13">
          <cell r="E13">
            <v>0.66362705747656547</v>
          </cell>
          <cell r="F13">
            <v>0.67570504281036659</v>
          </cell>
          <cell r="H13">
            <v>-1.2077985333801111</v>
          </cell>
        </row>
        <row r="14">
          <cell r="E14">
            <v>0.33637294252343447</v>
          </cell>
          <cell r="F14">
            <v>0.32429495718963353</v>
          </cell>
          <cell r="H14">
            <v>1.2077985333800945</v>
          </cell>
        </row>
        <row r="16">
          <cell r="E16">
            <v>21689.139498837547</v>
          </cell>
          <cell r="F16">
            <v>17841.545388952367</v>
          </cell>
          <cell r="H16">
            <v>21.565363459309083</v>
          </cell>
        </row>
        <row r="17">
          <cell r="E17">
            <v>0.46324181993866942</v>
          </cell>
          <cell r="F17">
            <v>0.44499315006525858</v>
          </cell>
          <cell r="H17">
            <v>4.1008878160786688</v>
          </cell>
        </row>
        <row r="18">
          <cell r="E18">
            <v>3401.3605825090772</v>
          </cell>
          <cell r="F18">
            <v>2731.1227834374386</v>
          </cell>
          <cell r="H18">
            <v>24.540742112958604</v>
          </cell>
        </row>
        <row r="19">
          <cell r="E19">
            <v>0.15682321480256867</v>
          </cell>
          <cell r="F19">
            <v>0.15307658187101733</v>
          </cell>
        </row>
      </sheetData>
      <sheetData sheetId="4">
        <row r="6">
          <cell r="E6">
            <v>66.469469223009</v>
          </cell>
          <cell r="F6">
            <v>66.154612195677998</v>
          </cell>
          <cell r="H6">
            <v>0.47594115796445458</v>
          </cell>
        </row>
        <row r="7">
          <cell r="E7">
            <v>49.251912816974006</v>
          </cell>
          <cell r="F7">
            <v>50.094094251672999</v>
          </cell>
          <cell r="H7">
            <v>-1.6811990460749104</v>
          </cell>
        </row>
        <row r="8">
          <cell r="E8">
            <v>115.72138203998301</v>
          </cell>
          <cell r="F8">
            <v>116.248706447351</v>
          </cell>
          <cell r="H8">
            <v>-0.4536174409878746</v>
          </cell>
        </row>
        <row r="9">
          <cell r="E9">
            <v>26.215561736474001</v>
          </cell>
          <cell r="F9">
            <v>25.841699931078001</v>
          </cell>
          <cell r="H9">
            <v>1.4467384359121871</v>
          </cell>
        </row>
        <row r="10">
          <cell r="E10">
            <v>14.207042157288001</v>
          </cell>
          <cell r="F10">
            <v>14.896258349151001</v>
          </cell>
          <cell r="H10">
            <v>-4.6267738898492006</v>
          </cell>
        </row>
        <row r="11">
          <cell r="E11">
            <v>156.143985933745</v>
          </cell>
          <cell r="F11">
            <v>156.98666472758001</v>
          </cell>
          <cell r="H11">
            <v>-0.53678367859927301</v>
          </cell>
        </row>
        <row r="12">
          <cell r="E12">
            <v>2.0794030488000002</v>
          </cell>
          <cell r="F12">
            <v>2.3927205288</v>
          </cell>
          <cell r="H12">
            <v>-13.094612439219356</v>
          </cell>
        </row>
        <row r="13">
          <cell r="E13">
            <v>158.223388982545</v>
          </cell>
          <cell r="F13">
            <v>159.37938525638</v>
          </cell>
          <cell r="H13">
            <v>-0.72531103817187192</v>
          </cell>
        </row>
        <row r="15">
          <cell r="E15">
            <v>0.30403636180816423</v>
          </cell>
          <cell r="F15">
            <v>0.31373345694039217</v>
          </cell>
          <cell r="H15">
            <v>-0.96970951322279397</v>
          </cell>
        </row>
        <row r="16">
          <cell r="E16">
            <v>0.69596363819183571</v>
          </cell>
          <cell r="F16">
            <v>0.68626654305960777</v>
          </cell>
          <cell r="H16">
            <v>0.96970951322279397</v>
          </cell>
        </row>
        <row r="17">
          <cell r="E17">
            <v>0.66871274194229657</v>
          </cell>
          <cell r="F17">
            <v>0.6606741154834892</v>
          </cell>
          <cell r="H17">
            <v>0.80386264588073741</v>
          </cell>
        </row>
        <row r="18">
          <cell r="E18">
            <v>0.33128725805770348</v>
          </cell>
          <cell r="F18">
            <v>0.33932588451651075</v>
          </cell>
          <cell r="H18">
            <v>-0.80386264588072631</v>
          </cell>
        </row>
        <row r="20">
          <cell r="E20">
            <v>12020.773263560839</v>
          </cell>
          <cell r="F20">
            <v>9588.0008078994269</v>
          </cell>
          <cell r="H20">
            <v>25.373093978643425</v>
          </cell>
        </row>
        <row r="21">
          <cell r="E21">
            <v>0.4409597313673807</v>
          </cell>
          <cell r="F21">
            <v>0.418470591205025</v>
          </cell>
        </row>
        <row r="22">
          <cell r="E22">
            <v>2389.1903163928796</v>
          </cell>
          <cell r="F22">
            <v>1757.0137555531835</v>
          </cell>
          <cell r="H22">
            <v>35.980171403988791</v>
          </cell>
        </row>
        <row r="23">
          <cell r="E23">
            <v>0.1987551269796719</v>
          </cell>
          <cell r="F23">
            <v>0.1832513149253808</v>
          </cell>
        </row>
      </sheetData>
      <sheetData sheetId="5">
        <row r="9">
          <cell r="E9">
            <v>57038.754089888374</v>
          </cell>
        </row>
      </sheetData>
      <sheetData sheetId="6">
        <row r="9">
          <cell r="E9">
            <v>38584.41286605857</v>
          </cell>
        </row>
      </sheetData>
      <sheetData sheetId="7">
        <row r="4">
          <cell r="C4">
            <v>2025</v>
          </cell>
        </row>
      </sheetData>
      <sheetData sheetId="8">
        <row r="8">
          <cell r="G8">
            <v>7421.4128235759417</v>
          </cell>
        </row>
      </sheetData>
      <sheetData sheetId="9">
        <row r="5">
          <cell r="C5">
            <v>20.459100000000003</v>
          </cell>
        </row>
      </sheetData>
      <sheetData sheetId="10">
        <row r="6">
          <cell r="C6">
            <v>292.34137969004604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B1:X32"/>
  <sheetViews>
    <sheetView showGridLines="0" zoomScale="139" zoomScaleNormal="139" zoomScalePageLayoutView="112" workbookViewId="0">
      <selection activeCell="D21" sqref="D21"/>
    </sheetView>
  </sheetViews>
  <sheetFormatPr defaultColWidth="11.453125" defaultRowHeight="14" x14ac:dyDescent="0.3"/>
  <cols>
    <col min="1" max="1" width="2.26953125" style="216" customWidth="1"/>
    <col min="2" max="2" width="4.26953125" style="216" customWidth="1"/>
    <col min="3" max="3" width="7.26953125" style="216" customWidth="1"/>
    <col min="4" max="4" width="12" style="216" customWidth="1"/>
    <col min="5" max="5" width="11.7265625" style="216" customWidth="1"/>
    <col min="6" max="8" width="12.54296875" style="216" customWidth="1"/>
    <col min="9" max="9" width="6" style="216" customWidth="1"/>
    <col min="10" max="11" width="11.453125" style="216"/>
    <col min="12" max="12" width="11.453125" style="216" customWidth="1"/>
    <col min="13" max="13" width="11.453125" style="216" hidden="1" customWidth="1"/>
    <col min="14" max="14" width="11.453125" style="216" customWidth="1"/>
    <col min="15" max="16384" width="11.453125" style="216"/>
  </cols>
  <sheetData>
    <row r="1" spans="2:24" x14ac:dyDescent="0.3">
      <c r="B1" s="213"/>
      <c r="C1" s="214"/>
      <c r="D1" s="213"/>
      <c r="E1" s="215"/>
    </row>
    <row r="2" spans="2:24" ht="6" customHeight="1" x14ac:dyDescent="0.3"/>
    <row r="3" spans="2:24" ht="19.399999999999999" customHeight="1" x14ac:dyDescent="0.3">
      <c r="C3" s="112" t="s">
        <v>0</v>
      </c>
      <c r="D3" s="59"/>
      <c r="E3" s="59"/>
      <c r="F3" s="59"/>
      <c r="G3" s="59"/>
      <c r="H3" s="217"/>
      <c r="I3" s="218"/>
    </row>
    <row r="4" spans="2:24" ht="19.399999999999999" customHeight="1" x14ac:dyDescent="0.3">
      <c r="C4" s="343"/>
      <c r="D4" s="343"/>
      <c r="E4" s="115"/>
      <c r="F4" s="310" t="s">
        <v>182</v>
      </c>
      <c r="G4" s="310" t="s">
        <v>183</v>
      </c>
      <c r="H4" s="311" t="s">
        <v>2</v>
      </c>
      <c r="I4" s="219"/>
    </row>
    <row r="5" spans="2:24" ht="19.399999999999999" customHeight="1" x14ac:dyDescent="0.4">
      <c r="C5" s="107" t="s">
        <v>3</v>
      </c>
      <c r="D5" s="107"/>
      <c r="E5" s="107"/>
      <c r="F5" s="108">
        <f>[1]Summary!F6</f>
        <v>547.47010405559104</v>
      </c>
      <c r="G5" s="108">
        <f>[1]Summary!G6</f>
        <v>565.23506082800509</v>
      </c>
      <c r="H5" s="109">
        <f>[1]Summary!H6</f>
        <v>-3.1429325609049097</v>
      </c>
      <c r="I5" s="220"/>
      <c r="M5" s="221"/>
    </row>
    <row r="6" spans="2:24" ht="19.399999999999999" customHeight="1" x14ac:dyDescent="0.4">
      <c r="C6" s="110" t="s">
        <v>4</v>
      </c>
      <c r="D6" s="110"/>
      <c r="E6" s="110"/>
      <c r="F6" s="111">
        <f>[1]Summary!F7</f>
        <v>57038.754089888382</v>
      </c>
      <c r="G6" s="111">
        <f>[1]Summary!G7</f>
        <v>50742.515793659462</v>
      </c>
      <c r="H6" s="109">
        <f>[1]Summary!H7</f>
        <v>12.408210743495829</v>
      </c>
      <c r="I6" s="220"/>
      <c r="M6" s="221"/>
    </row>
    <row r="7" spans="2:24" ht="19.399999999999999" customHeight="1" x14ac:dyDescent="0.4">
      <c r="C7" s="110" t="s">
        <v>5</v>
      </c>
      <c r="D7" s="110"/>
      <c r="E7" s="110"/>
      <c r="F7" s="111">
        <f>[1]Summary!F8</f>
        <v>10646.115590335974</v>
      </c>
      <c r="G7" s="111">
        <f>[1]Summary!G8</f>
        <v>9663.3587278530886</v>
      </c>
      <c r="H7" s="109">
        <f>[1]Summary!H8</f>
        <v>10.169930457515219</v>
      </c>
      <c r="I7" s="220"/>
      <c r="J7" s="49"/>
      <c r="K7" s="49"/>
      <c r="M7" s="221" t="s">
        <v>6</v>
      </c>
    </row>
    <row r="8" spans="2:24" ht="19.399999999999999" customHeight="1" x14ac:dyDescent="0.4">
      <c r="C8" s="312" t="s">
        <v>7</v>
      </c>
      <c r="D8" s="312"/>
      <c r="E8" s="312"/>
      <c r="F8" s="313">
        <f>[1]Summary!F9</f>
        <v>4144.3115829498984</v>
      </c>
      <c r="G8" s="313">
        <f>[1]Summary!G9</f>
        <v>3760.8897722919878</v>
      </c>
      <c r="H8" s="314">
        <f>[1]Summary!H9</f>
        <v>10.194976026224856</v>
      </c>
      <c r="I8" s="220"/>
      <c r="M8" s="221" t="s">
        <v>8</v>
      </c>
    </row>
    <row r="9" spans="2:24" ht="6" customHeight="1" x14ac:dyDescent="0.3">
      <c r="H9" s="222"/>
    </row>
    <row r="10" spans="2:24" ht="12" customHeight="1" x14ac:dyDescent="0.3">
      <c r="B10" s="223"/>
      <c r="C10" s="341" t="s">
        <v>9</v>
      </c>
      <c r="D10" s="341"/>
      <c r="E10" s="341"/>
      <c r="F10" s="341"/>
      <c r="G10" s="341"/>
      <c r="H10" s="341"/>
    </row>
    <row r="11" spans="2:24" ht="12" customHeight="1" x14ac:dyDescent="0.3">
      <c r="B11" s="223"/>
      <c r="C11" s="341" t="s">
        <v>10</v>
      </c>
      <c r="D11" s="341"/>
      <c r="E11" s="341"/>
      <c r="F11" s="341"/>
      <c r="G11" s="341"/>
      <c r="H11" s="341"/>
      <c r="P11" s="337"/>
      <c r="Q11" s="337"/>
      <c r="R11" s="337"/>
      <c r="S11" s="337"/>
      <c r="T11" s="337"/>
      <c r="U11" s="337"/>
      <c r="V11" s="337"/>
      <c r="W11" s="337"/>
      <c r="X11" s="337"/>
    </row>
    <row r="12" spans="2:24" ht="13.5" customHeight="1" x14ac:dyDescent="0.3">
      <c r="C12" s="342" t="s">
        <v>188</v>
      </c>
      <c r="D12" s="342"/>
      <c r="E12" s="342"/>
      <c r="F12" s="342"/>
      <c r="G12" s="342"/>
      <c r="H12" s="342"/>
      <c r="M12" s="216" t="s">
        <v>11</v>
      </c>
      <c r="P12" s="338"/>
      <c r="Q12" s="338"/>
      <c r="R12" s="338"/>
      <c r="S12" s="338"/>
      <c r="T12" s="338"/>
      <c r="U12" s="338"/>
      <c r="V12" s="338"/>
      <c r="W12" s="338"/>
      <c r="X12" s="338"/>
    </row>
    <row r="13" spans="2:24" ht="13.5" customHeight="1" x14ac:dyDescent="0.3">
      <c r="D13" s="224"/>
      <c r="E13" s="224"/>
      <c r="F13" s="224"/>
      <c r="M13" s="216" t="s">
        <v>12</v>
      </c>
    </row>
    <row r="14" spans="2:24" x14ac:dyDescent="0.3">
      <c r="C14" s="225"/>
      <c r="F14" s="323"/>
      <c r="G14" s="226"/>
      <c r="M14" s="216" t="s">
        <v>13</v>
      </c>
    </row>
    <row r="15" spans="2:24" x14ac:dyDescent="0.3">
      <c r="C15" s="227"/>
      <c r="D15" s="215"/>
      <c r="E15" s="228"/>
      <c r="F15" s="49"/>
      <c r="G15" s="229"/>
      <c r="H15" s="49"/>
      <c r="M15" s="216" t="s">
        <v>14</v>
      </c>
    </row>
    <row r="16" spans="2:24" x14ac:dyDescent="0.3">
      <c r="C16" s="339"/>
      <c r="D16" s="339"/>
      <c r="E16" s="339"/>
      <c r="F16" s="49"/>
      <c r="G16" s="49"/>
      <c r="H16" s="49"/>
    </row>
    <row r="17" spans="3:13" x14ac:dyDescent="0.3">
      <c r="C17" s="340"/>
      <c r="D17" s="340"/>
      <c r="E17" s="340"/>
      <c r="F17" s="230"/>
      <c r="G17" s="230"/>
      <c r="M17" s="231" t="s">
        <v>15</v>
      </c>
    </row>
    <row r="18" spans="3:13" x14ac:dyDescent="0.3">
      <c r="C18" s="340"/>
      <c r="D18" s="340"/>
      <c r="E18" s="340"/>
      <c r="F18" s="230"/>
      <c r="G18" s="230"/>
    </row>
    <row r="19" spans="3:13" x14ac:dyDescent="0.3">
      <c r="C19" s="340"/>
      <c r="D19" s="340"/>
      <c r="E19" s="340"/>
      <c r="F19" s="230"/>
      <c r="G19" s="230"/>
      <c r="H19" s="232"/>
      <c r="M19" s="43" t="s">
        <v>16</v>
      </c>
    </row>
    <row r="20" spans="3:13" x14ac:dyDescent="0.3">
      <c r="C20" s="340"/>
      <c r="D20" s="340"/>
      <c r="E20" s="340"/>
      <c r="F20" s="230"/>
      <c r="G20" s="230"/>
      <c r="H20" s="232"/>
    </row>
    <row r="21" spans="3:13" x14ac:dyDescent="0.3">
      <c r="F21" s="54"/>
      <c r="G21" s="232"/>
      <c r="H21" s="232"/>
    </row>
    <row r="22" spans="3:13" x14ac:dyDescent="0.3">
      <c r="C22" s="340"/>
      <c r="D22" s="340"/>
      <c r="E22" s="340"/>
      <c r="F22" s="233"/>
      <c r="G22" s="233"/>
      <c r="H22" s="234"/>
    </row>
    <row r="23" spans="3:13" x14ac:dyDescent="0.3">
      <c r="C23" s="344"/>
      <c r="D23" s="344"/>
      <c r="E23" s="344"/>
      <c r="F23" s="233"/>
      <c r="G23" s="233"/>
      <c r="H23" s="234"/>
    </row>
    <row r="24" spans="3:13" x14ac:dyDescent="0.3">
      <c r="C24" s="344"/>
      <c r="D24" s="344"/>
      <c r="E24" s="344"/>
      <c r="F24" s="233"/>
      <c r="G24" s="233"/>
      <c r="H24" s="234"/>
    </row>
    <row r="25" spans="3:13" x14ac:dyDescent="0.3">
      <c r="C25" s="344"/>
      <c r="D25" s="344"/>
      <c r="E25" s="344"/>
      <c r="F25" s="233"/>
      <c r="G25" s="233"/>
      <c r="H25" s="234"/>
    </row>
    <row r="26" spans="3:13" x14ac:dyDescent="0.3">
      <c r="C26" s="344"/>
      <c r="D26" s="344"/>
      <c r="E26" s="344"/>
      <c r="F26" s="233"/>
      <c r="G26" s="233"/>
      <c r="H26" s="234"/>
    </row>
    <row r="27" spans="3:13" x14ac:dyDescent="0.3">
      <c r="C27" s="340"/>
      <c r="D27" s="340"/>
      <c r="E27" s="340"/>
      <c r="F27" s="233"/>
      <c r="G27" s="234"/>
      <c r="H27" s="234"/>
    </row>
    <row r="28" spans="3:13" x14ac:dyDescent="0.3">
      <c r="F28" s="215"/>
      <c r="G28" s="215"/>
    </row>
    <row r="29" spans="3:13" x14ac:dyDescent="0.3">
      <c r="D29" s="340"/>
      <c r="E29" s="340"/>
      <c r="F29" s="235"/>
      <c r="G29" s="235"/>
    </row>
    <row r="30" spans="3:13" x14ac:dyDescent="0.3">
      <c r="D30" s="340"/>
      <c r="E30" s="340"/>
      <c r="F30" s="215"/>
      <c r="G30" s="215"/>
    </row>
    <row r="31" spans="3:13" x14ac:dyDescent="0.3">
      <c r="D31" s="340"/>
      <c r="E31" s="340"/>
      <c r="F31" s="236"/>
      <c r="G31" s="236"/>
    </row>
    <row r="32" spans="3:13" x14ac:dyDescent="0.3">
      <c r="F32" s="215"/>
      <c r="G32" s="215"/>
    </row>
  </sheetData>
  <mergeCells count="20">
    <mergeCell ref="D31:E31"/>
    <mergeCell ref="C23:E23"/>
    <mergeCell ref="C24:E24"/>
    <mergeCell ref="C22:E22"/>
    <mergeCell ref="C25:E25"/>
    <mergeCell ref="C26:E26"/>
    <mergeCell ref="C27:E27"/>
    <mergeCell ref="D29:E29"/>
    <mergeCell ref="C4:D4"/>
    <mergeCell ref="C18:E18"/>
    <mergeCell ref="C19:E19"/>
    <mergeCell ref="C20:E20"/>
    <mergeCell ref="D30:E30"/>
    <mergeCell ref="P11:X11"/>
    <mergeCell ref="P12:X12"/>
    <mergeCell ref="C16:E16"/>
    <mergeCell ref="C17:E17"/>
    <mergeCell ref="C10:H10"/>
    <mergeCell ref="C11:H11"/>
    <mergeCell ref="C12:H12"/>
  </mergeCells>
  <dataValidations disablePrompts="1" count="2">
    <dataValidation type="list" allowBlank="1" showInputMessage="1" showErrorMessage="1" sqref="C1" xr:uid="{00000000-0002-0000-0000-000000000000}">
      <formula1>$M$5:$M$8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B1:AA97"/>
  <sheetViews>
    <sheetView showGridLines="0" zoomScaleNormal="100" workbookViewId="0">
      <selection activeCell="N28" sqref="N28"/>
    </sheetView>
  </sheetViews>
  <sheetFormatPr defaultColWidth="11.453125" defaultRowHeight="14" x14ac:dyDescent="0.3"/>
  <cols>
    <col min="1" max="1" width="7.453125" style="43" customWidth="1"/>
    <col min="2" max="2" width="42.1796875" style="43" customWidth="1"/>
    <col min="3" max="7" width="11.453125" style="43" customWidth="1"/>
    <col min="8" max="8" width="12.1796875" style="43" customWidth="1"/>
    <col min="9" max="9" width="14.54296875" style="43" customWidth="1"/>
    <col min="10" max="10" width="9.54296875" style="43" customWidth="1"/>
    <col min="11" max="11" width="20.1796875" style="43" customWidth="1"/>
    <col min="12" max="16" width="12.54296875" style="43" bestFit="1" customWidth="1"/>
    <col min="17" max="19" width="11.453125" style="43"/>
    <col min="20" max="25" width="12.54296875" style="43" bestFit="1" customWidth="1"/>
    <col min="26" max="16384" width="11.453125" style="43"/>
  </cols>
  <sheetData>
    <row r="1" spans="2:21" ht="23" x14ac:dyDescent="0.5">
      <c r="B1" s="378" t="s">
        <v>186</v>
      </c>
      <c r="C1" s="378"/>
      <c r="D1" s="378"/>
      <c r="E1" s="378"/>
      <c r="F1" s="378"/>
      <c r="G1" s="378"/>
      <c r="H1" s="378"/>
      <c r="I1" s="378"/>
      <c r="J1" s="378"/>
      <c r="L1" s="172"/>
      <c r="U1" s="172"/>
    </row>
    <row r="2" spans="2:21" ht="8.25" customHeight="1" x14ac:dyDescent="0.5">
      <c r="B2" s="173"/>
      <c r="C2" s="173"/>
      <c r="D2" s="173"/>
      <c r="E2" s="173"/>
      <c r="F2" s="173"/>
      <c r="G2" s="173"/>
      <c r="H2" s="173"/>
      <c r="I2" s="173"/>
      <c r="J2" s="173"/>
      <c r="L2" s="172"/>
      <c r="U2" s="172"/>
    </row>
    <row r="3" spans="2:21" ht="23.25" customHeight="1" x14ac:dyDescent="0.5">
      <c r="C3" s="383" t="s">
        <v>141</v>
      </c>
      <c r="D3" s="383"/>
      <c r="E3" s="383"/>
      <c r="F3" s="383"/>
      <c r="G3" s="383"/>
      <c r="H3" s="384" t="s">
        <v>142</v>
      </c>
      <c r="I3" s="281"/>
      <c r="J3" s="281"/>
      <c r="L3" s="172"/>
      <c r="U3" s="172"/>
    </row>
    <row r="4" spans="2:21" ht="14.25" customHeight="1" thickBot="1" x14ac:dyDescent="0.55000000000000004">
      <c r="C4" s="282" t="s">
        <v>143</v>
      </c>
      <c r="D4" s="282" t="s">
        <v>144</v>
      </c>
      <c r="E4" s="282" t="s">
        <v>145</v>
      </c>
      <c r="F4" s="282" t="s">
        <v>146</v>
      </c>
      <c r="G4" s="282" t="s">
        <v>147</v>
      </c>
      <c r="H4" s="385"/>
      <c r="I4" s="282" t="s">
        <v>148</v>
      </c>
      <c r="J4" s="282" t="s">
        <v>149</v>
      </c>
      <c r="L4" s="172"/>
      <c r="U4" s="172"/>
    </row>
    <row r="5" spans="2:21" ht="9.65" customHeight="1" x14ac:dyDescent="0.5">
      <c r="B5" s="176"/>
      <c r="L5" s="172"/>
      <c r="U5" s="172"/>
    </row>
    <row r="6" spans="2:21" ht="15" customHeight="1" x14ac:dyDescent="0.5">
      <c r="B6" s="102" t="s">
        <v>150</v>
      </c>
      <c r="C6" s="202">
        <v>292.34137969004604</v>
      </c>
      <c r="D6" s="202">
        <v>96.905335382999993</v>
      </c>
      <c r="E6" s="202">
        <v>86.048329229100005</v>
      </c>
      <c r="F6" s="202">
        <v>35.968016488255998</v>
      </c>
      <c r="G6" s="202">
        <v>36.207043265189007</v>
      </c>
      <c r="H6" s="202"/>
      <c r="I6" s="202"/>
      <c r="J6" s="202">
        <v>547.47010405559104</v>
      </c>
      <c r="L6" s="172"/>
      <c r="U6" s="172"/>
    </row>
    <row r="7" spans="2:21" ht="17.25" customHeight="1" x14ac:dyDescent="0.5">
      <c r="B7" s="203"/>
      <c r="C7" s="69"/>
      <c r="D7" s="69"/>
      <c r="E7" s="69"/>
      <c r="F7" s="69"/>
      <c r="G7" s="69"/>
      <c r="H7" s="69"/>
      <c r="I7" s="69"/>
      <c r="J7" s="69"/>
      <c r="L7" s="172"/>
      <c r="U7" s="172"/>
    </row>
    <row r="8" spans="2:21" s="180" customFormat="1" ht="15" customHeight="1" x14ac:dyDescent="0.5">
      <c r="B8" s="102" t="s">
        <v>151</v>
      </c>
      <c r="C8" s="168">
        <v>21717.44178687239</v>
      </c>
      <c r="D8" s="168">
        <v>20347.448110192618</v>
      </c>
      <c r="E8" s="168">
        <v>5454.8991798205034</v>
      </c>
      <c r="F8" s="168">
        <v>2973.2497607302803</v>
      </c>
      <c r="G8" s="168">
        <v>3056.0990430753614</v>
      </c>
      <c r="H8" s="168">
        <v>3992.948246032252</v>
      </c>
      <c r="I8" s="168">
        <v>-503.33203683503962</v>
      </c>
      <c r="J8" s="168">
        <v>57038.75408988836</v>
      </c>
      <c r="L8" s="181"/>
      <c r="U8" s="181"/>
    </row>
    <row r="9" spans="2:21" ht="15" customHeight="1" x14ac:dyDescent="0.5">
      <c r="B9" s="91" t="s">
        <v>152</v>
      </c>
      <c r="C9" s="96">
        <v>-305.14858089000001</v>
      </c>
      <c r="D9" s="96">
        <v>0</v>
      </c>
      <c r="E9" s="96">
        <v>-50.205990857400003</v>
      </c>
      <c r="F9" s="96">
        <v>0</v>
      </c>
      <c r="G9" s="96">
        <v>-4.092497106960705</v>
      </c>
      <c r="H9" s="96">
        <v>-143.88496798067902</v>
      </c>
      <c r="I9" s="96">
        <v>503.33203683503962</v>
      </c>
      <c r="J9" s="96">
        <v>0</v>
      </c>
      <c r="L9" s="172"/>
      <c r="U9" s="172"/>
    </row>
    <row r="10" spans="2:21" s="184" customFormat="1" ht="33.65" customHeight="1" x14ac:dyDescent="0.5">
      <c r="B10" s="296" t="s">
        <v>153</v>
      </c>
      <c r="C10" s="204">
        <v>21412.293205982391</v>
      </c>
      <c r="D10" s="204">
        <v>20347.448110192618</v>
      </c>
      <c r="E10" s="204">
        <v>5404.6931889631032</v>
      </c>
      <c r="F10" s="204">
        <v>2973.2497607302803</v>
      </c>
      <c r="G10" s="204">
        <v>3052.0065459684006</v>
      </c>
      <c r="H10" s="204">
        <v>3849.063278051573</v>
      </c>
      <c r="I10" s="204">
        <v>0</v>
      </c>
      <c r="J10" s="204">
        <v>57038.75408988836</v>
      </c>
      <c r="L10" s="185"/>
      <c r="U10" s="185"/>
    </row>
    <row r="11" spans="2:21" ht="15" customHeight="1" x14ac:dyDescent="0.5">
      <c r="B11" s="91" t="s">
        <v>63</v>
      </c>
      <c r="C11" s="96">
        <v>3750.1938499394187</v>
      </c>
      <c r="D11" s="96">
        <v>2779.5083120229583</v>
      </c>
      <c r="E11" s="96">
        <v>949.8703777478878</v>
      </c>
      <c r="F11" s="96">
        <v>242.33118853091273</v>
      </c>
      <c r="G11" s="96">
        <v>233.0030332421083</v>
      </c>
      <c r="H11" s="96">
        <v>151.2857422071443</v>
      </c>
      <c r="I11" s="96">
        <v>0</v>
      </c>
      <c r="J11" s="96">
        <v>8106.1925036904313</v>
      </c>
      <c r="L11" s="172"/>
      <c r="U11" s="172"/>
    </row>
    <row r="12" spans="2:21" s="180" customFormat="1" ht="15" customHeight="1" x14ac:dyDescent="0.5">
      <c r="B12" s="102" t="s">
        <v>154</v>
      </c>
      <c r="C12" s="204">
        <v>4655.4262278140113</v>
      </c>
      <c r="D12" s="204">
        <v>3288.0578713280106</v>
      </c>
      <c r="E12" s="204">
        <v>1293.7221504791275</v>
      </c>
      <c r="F12" s="204">
        <v>456.78710696872275</v>
      </c>
      <c r="G12" s="204">
        <v>548.31481358957888</v>
      </c>
      <c r="H12" s="204">
        <v>403.80742015651839</v>
      </c>
      <c r="I12" s="204">
        <v>0</v>
      </c>
      <c r="J12" s="204">
        <v>10646.115590335969</v>
      </c>
      <c r="L12" s="181"/>
      <c r="U12" s="181"/>
    </row>
    <row r="13" spans="2:21" s="187" customFormat="1" ht="15" customHeight="1" x14ac:dyDescent="0.5">
      <c r="B13" s="205" t="s">
        <v>155</v>
      </c>
      <c r="C13" s="95">
        <v>0.21741838592576948</v>
      </c>
      <c r="D13" s="95">
        <v>0.16159558945777228</v>
      </c>
      <c r="E13" s="95">
        <v>0.23937013725793557</v>
      </c>
      <c r="F13" s="95">
        <v>0.15363226897444637</v>
      </c>
      <c r="G13" s="95">
        <v>0.17965715516366915</v>
      </c>
      <c r="H13" s="95">
        <v>0.10491056939986941</v>
      </c>
      <c r="I13" s="95">
        <v>0</v>
      </c>
      <c r="J13" s="95">
        <v>0.18664705707909698</v>
      </c>
      <c r="L13" s="188"/>
      <c r="U13" s="188"/>
    </row>
    <row r="14" spans="2:21" ht="15" customHeight="1" x14ac:dyDescent="0.5">
      <c r="B14" s="91" t="s">
        <v>156</v>
      </c>
      <c r="C14" s="96">
        <v>10.235352794590996</v>
      </c>
      <c r="D14" s="96">
        <v>-2.0461000531213357E-7</v>
      </c>
      <c r="E14" s="96">
        <v>9.8028539736740008</v>
      </c>
      <c r="F14" s="96">
        <v>1.233214</v>
      </c>
      <c r="G14" s="96">
        <v>15.038579534133998</v>
      </c>
      <c r="H14" s="96">
        <v>10.276281028682</v>
      </c>
      <c r="I14" s="96">
        <v>0</v>
      </c>
      <c r="J14" s="96">
        <v>46.586281126470986</v>
      </c>
      <c r="L14" s="172"/>
      <c r="U14" s="172"/>
    </row>
    <row r="15" spans="2:21" ht="15" customHeight="1" x14ac:dyDescent="0.5">
      <c r="B15" s="91" t="s">
        <v>157</v>
      </c>
      <c r="C15" s="96">
        <v>894.99702508000007</v>
      </c>
      <c r="D15" s="96">
        <v>508.549559509662</v>
      </c>
      <c r="E15" s="96">
        <v>334.04891875756601</v>
      </c>
      <c r="F15" s="96">
        <v>213.22270443780999</v>
      </c>
      <c r="G15" s="96">
        <v>300.27320081333653</v>
      </c>
      <c r="H15" s="96">
        <v>242.24539692069214</v>
      </c>
      <c r="I15" s="96">
        <v>0</v>
      </c>
      <c r="J15" s="96">
        <v>2493.3368055190667</v>
      </c>
      <c r="L15" s="172"/>
      <c r="U15" s="172"/>
    </row>
    <row r="16" spans="2:21" ht="15" customHeight="1" x14ac:dyDescent="0.5">
      <c r="B16" s="91" t="s">
        <v>158</v>
      </c>
      <c r="C16" s="96">
        <v>-787.337538658683</v>
      </c>
      <c r="D16" s="96">
        <v>82.815075339119005</v>
      </c>
      <c r="E16" s="96">
        <v>42.938806575634004</v>
      </c>
      <c r="F16" s="96">
        <v>-67.033719849090005</v>
      </c>
      <c r="G16" s="96">
        <v>-51.090029919336999</v>
      </c>
      <c r="H16" s="96">
        <v>-8.3556325985600051</v>
      </c>
      <c r="I16" s="96">
        <v>0</v>
      </c>
      <c r="J16" s="96">
        <v>-788.06303911091698</v>
      </c>
      <c r="L16" s="172"/>
      <c r="U16" s="172"/>
    </row>
    <row r="17" spans="2:21" ht="15" hidden="1" customHeight="1" x14ac:dyDescent="0.5">
      <c r="B17" s="91" t="s">
        <v>159</v>
      </c>
      <c r="C17" s="96">
        <v>-842.06464455000128</v>
      </c>
      <c r="D17" s="96">
        <v>-841.06464455000105</v>
      </c>
      <c r="E17" s="96">
        <v>-840.06464455000105</v>
      </c>
      <c r="F17" s="96">
        <v>-839.06464455000105</v>
      </c>
      <c r="G17" s="96">
        <v>-838.06464455000105</v>
      </c>
      <c r="H17" s="96">
        <v>-837.06464455000105</v>
      </c>
      <c r="I17" s="96">
        <v>-836.06464455000105</v>
      </c>
      <c r="J17" s="96">
        <v>-5873.4525118500078</v>
      </c>
      <c r="L17" s="172"/>
      <c r="U17" s="172"/>
    </row>
    <row r="18" spans="2:21" ht="15" customHeight="1" x14ac:dyDescent="0.5">
      <c r="B18" s="91" t="s">
        <v>160</v>
      </c>
      <c r="C18" s="96">
        <v>103.28335899999999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103.28335899999999</v>
      </c>
      <c r="L18" s="172"/>
      <c r="U18" s="172"/>
    </row>
    <row r="19" spans="2:21" ht="15" customHeight="1" x14ac:dyDescent="0.5">
      <c r="B19" s="91" t="s">
        <v>161</v>
      </c>
      <c r="C19" s="96">
        <v>3066.1394986294194</v>
      </c>
      <c r="D19" s="96">
        <v>2862.3233873620775</v>
      </c>
      <c r="E19" s="96">
        <v>992.80918432352155</v>
      </c>
      <c r="F19" s="96">
        <v>175.29746867824531</v>
      </c>
      <c r="G19" s="96">
        <v>181.91300332277132</v>
      </c>
      <c r="H19" s="96">
        <v>142.93028125990111</v>
      </c>
      <c r="I19" s="96">
        <v>0</v>
      </c>
      <c r="J19" s="96">
        <v>7421.4128235759363</v>
      </c>
      <c r="L19" s="172"/>
      <c r="U19" s="172"/>
    </row>
    <row r="20" spans="2:21" ht="13.5" customHeight="1" x14ac:dyDescent="0.5">
      <c r="B20" s="206"/>
      <c r="C20" s="69"/>
      <c r="D20" s="69"/>
      <c r="E20" s="69"/>
      <c r="F20" s="69"/>
      <c r="G20" s="69"/>
      <c r="H20" s="69"/>
      <c r="I20" s="69"/>
      <c r="J20" s="69"/>
      <c r="L20" s="172"/>
      <c r="U20" s="172"/>
    </row>
    <row r="21" spans="2:21" s="180" customFormat="1" ht="15" customHeight="1" x14ac:dyDescent="0.5">
      <c r="B21" s="102" t="s">
        <v>162</v>
      </c>
      <c r="C21" s="168">
        <v>109006.16685931062</v>
      </c>
      <c r="D21" s="168">
        <v>112019.10370301511</v>
      </c>
      <c r="E21" s="168">
        <v>43072.143051712221</v>
      </c>
      <c r="F21" s="168">
        <v>13532.380252514969</v>
      </c>
      <c r="G21" s="168">
        <v>24541.535906674457</v>
      </c>
      <c r="H21" s="168">
        <v>17304.210885660184</v>
      </c>
      <c r="I21" s="168">
        <v>-18348.989909671222</v>
      </c>
      <c r="J21" s="168">
        <v>301126.55074921629</v>
      </c>
      <c r="L21" s="181"/>
      <c r="U21" s="181"/>
    </row>
    <row r="22" spans="2:21" ht="15" customHeight="1" x14ac:dyDescent="0.5">
      <c r="B22" s="91" t="s">
        <v>163</v>
      </c>
      <c r="C22" s="207">
        <v>12763.993071373396</v>
      </c>
      <c r="D22" s="207">
        <v>911.82016680290997</v>
      </c>
      <c r="E22" s="207">
        <v>0</v>
      </c>
      <c r="F22" s="207">
        <v>109.59354659999998</v>
      </c>
      <c r="G22" s="207">
        <v>0</v>
      </c>
      <c r="H22" s="207">
        <v>0</v>
      </c>
      <c r="I22" s="207">
        <v>0</v>
      </c>
      <c r="J22" s="207">
        <v>13785.406784776305</v>
      </c>
      <c r="L22" s="172"/>
      <c r="U22" s="172"/>
    </row>
    <row r="23" spans="2:21" ht="15" customHeight="1" x14ac:dyDescent="0.5">
      <c r="B23" s="91" t="s">
        <v>164</v>
      </c>
      <c r="C23" s="96">
        <v>135652.32236290845</v>
      </c>
      <c r="D23" s="96">
        <v>37760.708863151973</v>
      </c>
      <c r="E23" s="96">
        <v>11203.96546271391</v>
      </c>
      <c r="F23" s="96">
        <v>1906.25604075503</v>
      </c>
      <c r="G23" s="96">
        <v>6068.656912868194</v>
      </c>
      <c r="H23" s="96">
        <v>5206.7454401413634</v>
      </c>
      <c r="I23" s="96">
        <v>-67076.762791182919</v>
      </c>
      <c r="J23" s="96">
        <v>130721.89229135598</v>
      </c>
      <c r="L23" s="172"/>
      <c r="U23" s="172"/>
    </row>
    <row r="24" spans="2:21" ht="15" customHeight="1" thickBot="1" x14ac:dyDescent="0.55000000000000004">
      <c r="B24" s="86" t="s">
        <v>165</v>
      </c>
      <c r="C24" s="279">
        <v>1956.2218270000001</v>
      </c>
      <c r="D24" s="279">
        <v>680.14989400000002</v>
      </c>
      <c r="E24" s="279">
        <v>323.36614399999996</v>
      </c>
      <c r="F24" s="279">
        <v>183.346609</v>
      </c>
      <c r="G24" s="279">
        <v>231.978622</v>
      </c>
      <c r="H24" s="279">
        <v>91.193434000000011</v>
      </c>
      <c r="I24" s="279">
        <v>0</v>
      </c>
      <c r="J24" s="279">
        <v>3466.2565300000001</v>
      </c>
      <c r="L24" s="172"/>
      <c r="U24" s="172"/>
    </row>
    <row r="25" spans="2:21" ht="5.25" customHeight="1" x14ac:dyDescent="0.5">
      <c r="B25" s="69"/>
      <c r="C25" s="69"/>
      <c r="D25" s="69"/>
      <c r="E25" s="69"/>
      <c r="F25" s="69"/>
      <c r="G25" s="69"/>
      <c r="H25" s="69"/>
      <c r="I25" s="69"/>
      <c r="J25" s="69"/>
      <c r="L25" s="172"/>
      <c r="U25" s="172"/>
    </row>
    <row r="26" spans="2:21" ht="16.5" customHeight="1" x14ac:dyDescent="0.5">
      <c r="B26" s="387" t="s">
        <v>200</v>
      </c>
      <c r="C26" s="387"/>
      <c r="D26" s="387"/>
      <c r="E26" s="387"/>
      <c r="F26" s="387"/>
      <c r="G26" s="387"/>
      <c r="H26" s="387"/>
      <c r="I26" s="387"/>
      <c r="J26" s="387"/>
      <c r="L26" s="172"/>
      <c r="U26" s="172"/>
    </row>
    <row r="27" spans="2:21" ht="21" customHeight="1" x14ac:dyDescent="0.5">
      <c r="B27" s="41" t="s">
        <v>166</v>
      </c>
      <c r="C27" s="305"/>
      <c r="D27" s="305"/>
      <c r="E27" s="305"/>
      <c r="F27" s="305"/>
      <c r="G27" s="305"/>
      <c r="H27" s="305"/>
      <c r="I27" s="305"/>
      <c r="J27" s="305"/>
      <c r="L27" s="172"/>
      <c r="U27" s="172"/>
    </row>
    <row r="28" spans="2:21" ht="21.65" customHeight="1" x14ac:dyDescent="0.5">
      <c r="L28" s="172"/>
      <c r="U28" s="172"/>
    </row>
    <row r="29" spans="2:21" ht="13" customHeight="1" x14ac:dyDescent="0.5">
      <c r="B29" s="386"/>
      <c r="C29" s="386"/>
      <c r="D29" s="386"/>
      <c r="E29" s="386"/>
      <c r="F29" s="386"/>
      <c r="G29" s="386"/>
      <c r="H29" s="386"/>
      <c r="I29" s="386"/>
      <c r="J29" s="386"/>
      <c r="L29" s="172"/>
      <c r="U29" s="172"/>
    </row>
    <row r="30" spans="2:21" ht="29.25" customHeight="1" x14ac:dyDescent="0.5">
      <c r="B30" s="386"/>
      <c r="C30" s="386"/>
      <c r="D30" s="386"/>
      <c r="E30" s="386"/>
      <c r="F30" s="386"/>
      <c r="G30" s="386"/>
      <c r="H30" s="386"/>
      <c r="I30" s="386"/>
      <c r="J30" s="386"/>
      <c r="L30" s="172"/>
      <c r="U30" s="172"/>
    </row>
    <row r="31" spans="2:21" ht="23" x14ac:dyDescent="0.5">
      <c r="L31" s="172"/>
      <c r="U31" s="172"/>
    </row>
    <row r="32" spans="2:21" ht="23" x14ac:dyDescent="0.5">
      <c r="C32" s="49"/>
      <c r="D32" s="49"/>
      <c r="E32" s="49"/>
      <c r="F32" s="49"/>
      <c r="G32" s="49"/>
      <c r="H32" s="192"/>
      <c r="I32" s="49"/>
      <c r="J32" s="49"/>
      <c r="L32" s="172"/>
      <c r="U32" s="172"/>
    </row>
    <row r="33" spans="2:27" ht="23" hidden="1" x14ac:dyDescent="0.5">
      <c r="L33" s="172"/>
      <c r="U33" s="172"/>
    </row>
    <row r="34" spans="2:27" ht="23" hidden="1" x14ac:dyDescent="0.5">
      <c r="B34" s="379" t="s">
        <v>167</v>
      </c>
      <c r="C34" s="379"/>
      <c r="D34" s="379"/>
      <c r="E34" s="379"/>
      <c r="F34" s="379"/>
      <c r="G34" s="379"/>
      <c r="H34" s="379"/>
      <c r="I34" s="379"/>
      <c r="J34" s="379"/>
      <c r="L34" s="172"/>
      <c r="U34" s="172"/>
    </row>
    <row r="35" spans="2:27" ht="10.5" hidden="1" customHeight="1" x14ac:dyDescent="0.5">
      <c r="B35" s="173"/>
      <c r="C35" s="173"/>
      <c r="D35" s="173"/>
      <c r="E35" s="173"/>
      <c r="F35" s="173"/>
      <c r="G35" s="173"/>
      <c r="H35" s="173"/>
      <c r="I35" s="173"/>
      <c r="J35" s="173"/>
    </row>
    <row r="36" spans="2:27" ht="15.75" hidden="1" customHeight="1" x14ac:dyDescent="0.35">
      <c r="C36" s="380" t="s">
        <v>141</v>
      </c>
      <c r="D36" s="380"/>
      <c r="E36" s="380"/>
      <c r="F36" s="380"/>
      <c r="G36" s="380"/>
      <c r="H36" s="382" t="s">
        <v>168</v>
      </c>
      <c r="I36" s="174"/>
      <c r="J36" s="174"/>
    </row>
    <row r="37" spans="2:27" ht="15.5" hidden="1" x14ac:dyDescent="0.3">
      <c r="C37" s="175" t="s">
        <v>143</v>
      </c>
      <c r="D37" s="175" t="s">
        <v>169</v>
      </c>
      <c r="E37" s="175" t="s">
        <v>145</v>
      </c>
      <c r="F37" s="175" t="s">
        <v>146</v>
      </c>
      <c r="G37" s="175" t="s">
        <v>147</v>
      </c>
      <c r="H37" s="382"/>
      <c r="I37" s="175" t="s">
        <v>148</v>
      </c>
      <c r="J37" s="175" t="s">
        <v>149</v>
      </c>
    </row>
    <row r="38" spans="2:27" ht="15.5" hidden="1" x14ac:dyDescent="0.35">
      <c r="B38" s="176"/>
    </row>
    <row r="39" spans="2:27" hidden="1" x14ac:dyDescent="0.3">
      <c r="B39" s="177" t="s">
        <v>150</v>
      </c>
      <c r="C39" s="178">
        <v>342.37406921081526</v>
      </c>
      <c r="D39" s="178">
        <v>117.2386534434</v>
      </c>
      <c r="E39" s="178">
        <v>66.287620715100005</v>
      </c>
      <c r="F39" s="178">
        <v>34.212148208112801</v>
      </c>
      <c r="G39" s="178">
        <v>34.058937942426198</v>
      </c>
      <c r="H39" s="178"/>
      <c r="I39" s="178"/>
      <c r="J39" s="178">
        <v>594.1714295198542</v>
      </c>
    </row>
    <row r="40" spans="2:27" ht="9.75" hidden="1" customHeight="1" x14ac:dyDescent="0.3">
      <c r="B40" s="179"/>
    </row>
    <row r="41" spans="2:27" s="180" customFormat="1" hidden="1" x14ac:dyDescent="0.3">
      <c r="B41" s="177" t="s">
        <v>151</v>
      </c>
      <c r="C41" s="183">
        <v>20110.712161385185</v>
      </c>
      <c r="D41" s="183">
        <v>16834.017695646988</v>
      </c>
      <c r="E41" s="183">
        <v>3486.775294400798</v>
      </c>
      <c r="F41" s="183">
        <v>2278.6246500035318</v>
      </c>
      <c r="G41" s="183">
        <v>2775.4514001146622</v>
      </c>
      <c r="H41" s="183">
        <v>2888.5538631502313</v>
      </c>
      <c r="I41" s="183">
        <v>-427.69608859308761</v>
      </c>
      <c r="J41" s="183">
        <v>47946.438976108315</v>
      </c>
      <c r="L41" s="193">
        <v>-544.28692982350185</v>
      </c>
      <c r="M41" s="193">
        <v>-153.88452770052481</v>
      </c>
      <c r="N41" s="193">
        <v>-707.41582023321871</v>
      </c>
      <c r="O41" s="193">
        <v>-348.10464411850717</v>
      </c>
      <c r="P41" s="193">
        <v>-284.88365080779249</v>
      </c>
      <c r="Q41" s="193">
        <v>-18.18235534328619</v>
      </c>
      <c r="R41" s="193">
        <v>-1191.4415681935207</v>
      </c>
      <c r="S41" s="193"/>
      <c r="T41" s="193">
        <v>-19245.395801551887</v>
      </c>
      <c r="U41" s="193">
        <v>-17378.30462547049</v>
      </c>
      <c r="V41" s="193">
        <v>-3640.6598221013228</v>
      </c>
      <c r="W41" s="193">
        <v>-2986.0404702367505</v>
      </c>
      <c r="X41" s="193">
        <v>-3123.5560442331698</v>
      </c>
      <c r="Y41" s="193">
        <v>-3173.4375139580234</v>
      </c>
      <c r="Z41" s="193">
        <v>409.51373324980136</v>
      </c>
      <c r="AA41" s="193">
        <v>-49137.88054430185</v>
      </c>
    </row>
    <row r="42" spans="2:27" hidden="1" x14ac:dyDescent="0.3">
      <c r="B42" s="182" t="s">
        <v>152</v>
      </c>
      <c r="C42" s="163">
        <v>-277.78163967000012</v>
      </c>
      <c r="D42" s="163">
        <v>0</v>
      </c>
      <c r="E42" s="163">
        <v>-38.180754784800001</v>
      </c>
      <c r="F42" s="163">
        <v>0</v>
      </c>
      <c r="G42" s="163">
        <v>-1.7062317725595348</v>
      </c>
      <c r="H42" s="163">
        <v>-110.02746236572793</v>
      </c>
      <c r="I42" s="163">
        <v>427.69608859308761</v>
      </c>
      <c r="J42" s="163">
        <v>3.637978807091713E-14</v>
      </c>
      <c r="L42" s="194">
        <v>0</v>
      </c>
      <c r="M42" s="194">
        <v>-38.232295550700009</v>
      </c>
      <c r="N42" s="194">
        <v>0</v>
      </c>
      <c r="O42" s="194">
        <v>4.7341581338128824E-2</v>
      </c>
      <c r="P42" s="194">
        <v>33.991365756076135</v>
      </c>
      <c r="Q42" s="194">
        <v>18.18235534328619</v>
      </c>
      <c r="R42" s="194">
        <v>1.964508555829525E-13</v>
      </c>
      <c r="S42" s="194"/>
      <c r="T42" s="194">
        <v>263.79287253999985</v>
      </c>
      <c r="U42" s="194">
        <v>0</v>
      </c>
      <c r="V42" s="194">
        <v>-5.1540765900014662E-2</v>
      </c>
      <c r="W42" s="194">
        <v>0</v>
      </c>
      <c r="X42" s="194">
        <v>1.7535733538976634</v>
      </c>
      <c r="Y42" s="194">
        <v>144.01882812180406</v>
      </c>
      <c r="Z42" s="194">
        <v>-409.51373324980136</v>
      </c>
      <c r="AA42" s="194">
        <v>1.6007106751203536E-13</v>
      </c>
    </row>
    <row r="43" spans="2:27" s="180" customFormat="1" ht="21.75" hidden="1" customHeight="1" x14ac:dyDescent="0.3">
      <c r="B43" s="177" t="s">
        <v>170</v>
      </c>
      <c r="C43" s="183">
        <v>19832.930521715185</v>
      </c>
      <c r="D43" s="183">
        <v>16834.017695646988</v>
      </c>
      <c r="E43" s="183">
        <v>3448.5945396159991</v>
      </c>
      <c r="F43" s="183">
        <v>2278.6246500035318</v>
      </c>
      <c r="G43" s="183">
        <v>2773.7451683421023</v>
      </c>
      <c r="H43" s="183">
        <v>2778.5264007845035</v>
      </c>
      <c r="I43" s="183">
        <v>0</v>
      </c>
      <c r="J43" s="183">
        <v>47946.438976108315</v>
      </c>
      <c r="L43" s="193">
        <v>-544.28692982350185</v>
      </c>
      <c r="M43" s="193">
        <v>-192.1168232512241</v>
      </c>
      <c r="N43" s="193">
        <v>-707.41582023321871</v>
      </c>
      <c r="O43" s="193">
        <v>-348.05730253716956</v>
      </c>
      <c r="P43" s="193">
        <v>-250.8922850517165</v>
      </c>
      <c r="Q43" s="193">
        <v>0</v>
      </c>
      <c r="R43" s="193">
        <v>-1191.4415681935207</v>
      </c>
      <c r="S43" s="193"/>
      <c r="T43" s="193">
        <v>-18981.602929011904</v>
      </c>
      <c r="U43" s="193">
        <v>-17378.30462547049</v>
      </c>
      <c r="V43" s="193">
        <v>-3640.7113628672232</v>
      </c>
      <c r="W43" s="193">
        <v>-2986.0404702367505</v>
      </c>
      <c r="X43" s="193">
        <v>-3121.8024708792709</v>
      </c>
      <c r="Y43" s="193">
        <v>-3029.41868583622</v>
      </c>
      <c r="Z43" s="193">
        <v>0</v>
      </c>
      <c r="AA43" s="193">
        <v>-49137.88054430185</v>
      </c>
    </row>
    <row r="44" spans="2:27" hidden="1" x14ac:dyDescent="0.3">
      <c r="B44" s="182" t="s">
        <v>63</v>
      </c>
      <c r="C44" s="163">
        <v>4536.4623541880401</v>
      </c>
      <c r="D44" s="163">
        <v>1700.0351119831889</v>
      </c>
      <c r="E44" s="163">
        <v>409.30222826860262</v>
      </c>
      <c r="F44" s="163">
        <v>151.01971679905677</v>
      </c>
      <c r="G44" s="163">
        <v>259.39635273059884</v>
      </c>
      <c r="H44" s="163">
        <v>-248.53429900336121</v>
      </c>
      <c r="I44" s="163">
        <v>0</v>
      </c>
      <c r="J44" s="163">
        <v>6807.6814649661255</v>
      </c>
      <c r="L44" s="194">
        <v>122.14389129216465</v>
      </c>
      <c r="M44" s="194">
        <v>-288.98127625455362</v>
      </c>
      <c r="N44" s="194">
        <v>-189.92706835990919</v>
      </c>
      <c r="O44" s="194">
        <v>-4.1570104027262005</v>
      </c>
      <c r="P44" s="194">
        <v>142.04375581003919</v>
      </c>
      <c r="Q44" s="194">
        <v>0</v>
      </c>
      <c r="R44" s="194">
        <v>498.33555636652909</v>
      </c>
      <c r="S44" s="194"/>
      <c r="T44" s="194">
        <v>-3819.2490899065269</v>
      </c>
      <c r="U44" s="194">
        <v>-1577.8912206910236</v>
      </c>
      <c r="V44" s="194">
        <v>-698.28350452315613</v>
      </c>
      <c r="W44" s="194">
        <v>-340.94678515896595</v>
      </c>
      <c r="X44" s="194">
        <v>-263.55336313332509</v>
      </c>
      <c r="Y44" s="194">
        <v>390.5780548134004</v>
      </c>
      <c r="Z44" s="194">
        <v>0</v>
      </c>
      <c r="AA44" s="194">
        <v>-6309.3459085995964</v>
      </c>
    </row>
    <row r="45" spans="2:27" s="180" customFormat="1" ht="25" hidden="1" customHeight="1" x14ac:dyDescent="0.3">
      <c r="B45" s="195" t="s">
        <v>154</v>
      </c>
      <c r="C45" s="183">
        <v>5279.1269568780435</v>
      </c>
      <c r="D45" s="183">
        <v>2284.0110050210587</v>
      </c>
      <c r="E45" s="183">
        <v>679.88001402700388</v>
      </c>
      <c r="F45" s="183">
        <v>344.6997589768792</v>
      </c>
      <c r="G45" s="183">
        <v>511.60473895588677</v>
      </c>
      <c r="H45" s="183">
        <v>98.671338642710822</v>
      </c>
      <c r="I45" s="183">
        <v>0</v>
      </c>
      <c r="J45" s="183">
        <v>9197.9938125015833</v>
      </c>
      <c r="L45" s="193">
        <v>-86.892441227287236</v>
      </c>
      <c r="M45" s="193">
        <v>-317.90282280555584</v>
      </c>
      <c r="N45" s="193">
        <v>-225.94605341386244</v>
      </c>
      <c r="O45" s="193">
        <v>-97.400681305973762</v>
      </c>
      <c r="P45" s="193">
        <v>-61.64643334020991</v>
      </c>
      <c r="Q45" s="193">
        <v>0</v>
      </c>
      <c r="R45" s="193">
        <v>71.191889712103148</v>
      </c>
      <c r="S45" s="193"/>
      <c r="T45" s="193">
        <v>-4418.1466350730589</v>
      </c>
      <c r="U45" s="193">
        <v>-2370.9034462483469</v>
      </c>
      <c r="V45" s="193">
        <v>-997.7828368325595</v>
      </c>
      <c r="W45" s="193">
        <v>-570.64581239074164</v>
      </c>
      <c r="X45" s="193">
        <v>-609.00542026186076</v>
      </c>
      <c r="Y45" s="193">
        <v>-160.31777198292073</v>
      </c>
      <c r="Z45" s="193">
        <v>0</v>
      </c>
      <c r="AA45" s="193">
        <v>-9126.8019227894838</v>
      </c>
    </row>
    <row r="46" spans="2:27" s="187" customFormat="1" ht="17.25" hidden="1" customHeight="1" x14ac:dyDescent="0.3">
      <c r="B46" s="186" t="s">
        <v>155</v>
      </c>
      <c r="C46" s="196">
        <v>0.26617987448188246</v>
      </c>
      <c r="D46" s="196">
        <v>0.13567830605356129</v>
      </c>
      <c r="E46" s="196">
        <v>0.19714698443578366</v>
      </c>
      <c r="F46" s="196">
        <v>0.15127535769278408</v>
      </c>
      <c r="G46" s="196">
        <v>0.18444547278352846</v>
      </c>
      <c r="H46" s="196">
        <v>3.551211124531746E-2</v>
      </c>
      <c r="I46" s="196">
        <v>0</v>
      </c>
      <c r="J46" s="196">
        <v>0.19183893546473679</v>
      </c>
      <c r="L46" s="187">
        <v>-7.5062055032815156E-4</v>
      </c>
      <c r="M46" s="187">
        <v>-7.6915619650127998E-2</v>
      </c>
      <c r="N46" s="187">
        <v>-3.9829156153773942E-2</v>
      </c>
      <c r="O46" s="187">
        <v>-1.0635870748860715E-2</v>
      </c>
      <c r="P46" s="187">
        <v>-1.7408197437160912E-2</v>
      </c>
      <c r="Q46" s="187">
        <v>0</v>
      </c>
      <c r="R46" s="187">
        <v>6.1003195193274629E-3</v>
      </c>
      <c r="T46" s="187">
        <v>7.8478265189589891E-3</v>
      </c>
      <c r="U46" s="187">
        <v>3.5668243575798786E-3</v>
      </c>
      <c r="V46" s="187">
        <v>-1.6089854478700982E-2</v>
      </c>
      <c r="W46" s="187">
        <v>-1.3453824921934782E-2</v>
      </c>
      <c r="X46" s="187">
        <v>-5.2853995652339947E-3</v>
      </c>
      <c r="Y46" s="187">
        <v>-6.2706936139546796E-3</v>
      </c>
      <c r="Z46" s="187">
        <v>0</v>
      </c>
      <c r="AA46" s="187">
        <v>2.6898108346622984E-3</v>
      </c>
    </row>
    <row r="47" spans="2:27" hidden="1" x14ac:dyDescent="0.3">
      <c r="B47" s="182" t="s">
        <v>156</v>
      </c>
      <c r="C47" s="163">
        <v>5.4249312299999435</v>
      </c>
      <c r="D47" s="163">
        <v>1.7847270000056596E-3</v>
      </c>
      <c r="E47" s="163">
        <v>2.2559981848510007</v>
      </c>
      <c r="F47" s="163">
        <v>24.310954608891524</v>
      </c>
      <c r="G47" s="163">
        <v>3.4060554792164983</v>
      </c>
      <c r="H47" s="163">
        <v>4.880833656800001</v>
      </c>
      <c r="I47" s="163">
        <v>0</v>
      </c>
      <c r="J47" s="163">
        <v>40.280557886758935</v>
      </c>
      <c r="L47" s="197">
        <v>-197.28906514655995</v>
      </c>
      <c r="M47" s="197">
        <v>-17.979625554751998</v>
      </c>
      <c r="N47" s="197">
        <v>-15.12766019535405</v>
      </c>
      <c r="O47" s="197">
        <v>-83.270000569209003</v>
      </c>
      <c r="P47" s="197">
        <v>-46.801644446217985</v>
      </c>
      <c r="Q47" s="197">
        <v>0</v>
      </c>
      <c r="R47" s="197">
        <v>-189.02146468209324</v>
      </c>
      <c r="S47" s="197"/>
      <c r="T47" s="197">
        <v>166.02159999999989</v>
      </c>
      <c r="U47" s="197">
        <v>-197.29084987355995</v>
      </c>
      <c r="V47" s="197">
        <v>-20.235623739603</v>
      </c>
      <c r="W47" s="197">
        <v>-39.438614804245574</v>
      </c>
      <c r="X47" s="197">
        <v>-86.676056048425508</v>
      </c>
      <c r="Y47" s="197">
        <v>-51.682478103017985</v>
      </c>
      <c r="Z47" s="197">
        <v>0</v>
      </c>
      <c r="AA47" s="197">
        <v>-229.30202256885224</v>
      </c>
    </row>
    <row r="48" spans="2:27" hidden="1" x14ac:dyDescent="0.3">
      <c r="B48" s="182" t="s">
        <v>157</v>
      </c>
      <c r="C48" s="163">
        <v>737.23967146000075</v>
      </c>
      <c r="D48" s="163">
        <v>583.97410831086893</v>
      </c>
      <c r="E48" s="163">
        <v>268.32178757355013</v>
      </c>
      <c r="F48" s="163">
        <v>169.36908756893104</v>
      </c>
      <c r="G48" s="163">
        <v>248.80233074607153</v>
      </c>
      <c r="H48" s="163">
        <v>342.32480398927191</v>
      </c>
      <c r="I48" s="163">
        <v>0</v>
      </c>
      <c r="J48" s="163">
        <v>2350.0317896486949</v>
      </c>
      <c r="L48" s="197">
        <v>-11.74726737289086</v>
      </c>
      <c r="M48" s="197">
        <v>-10.94192099625036</v>
      </c>
      <c r="N48" s="197">
        <v>-20.891324858598892</v>
      </c>
      <c r="O48" s="197">
        <v>-9.9736703340385304</v>
      </c>
      <c r="P48" s="197">
        <v>-156.88854470403118</v>
      </c>
      <c r="Q48" s="197">
        <v>0</v>
      </c>
      <c r="R48" s="197">
        <v>-238.12220197234501</v>
      </c>
      <c r="S48" s="197"/>
      <c r="T48" s="197">
        <v>-764.91914516653515</v>
      </c>
      <c r="U48" s="197">
        <v>-595.72137568375956</v>
      </c>
      <c r="V48" s="197">
        <v>-279.26370856980043</v>
      </c>
      <c r="W48" s="197">
        <v>-190.2604124275299</v>
      </c>
      <c r="X48" s="197">
        <v>-258.77600108011006</v>
      </c>
      <c r="Y48" s="197">
        <v>-499.21334869330292</v>
      </c>
      <c r="Z48" s="197">
        <v>0</v>
      </c>
      <c r="AA48" s="197">
        <v>-2588.1539916210395</v>
      </c>
    </row>
    <row r="49" spans="2:27" hidden="1" x14ac:dyDescent="0.3">
      <c r="B49" s="182" t="s">
        <v>171</v>
      </c>
      <c r="C49" s="163">
        <v>451.72739911000002</v>
      </c>
      <c r="D49" s="163">
        <v>5.1730141405350007</v>
      </c>
      <c r="E49" s="163">
        <v>403.15797456559284</v>
      </c>
      <c r="F49" s="163">
        <v>12.949372943392962</v>
      </c>
      <c r="G49" s="163">
        <v>17.654584918465503</v>
      </c>
      <c r="H49" s="163">
        <v>19.452862647347004</v>
      </c>
      <c r="I49" s="163">
        <v>0</v>
      </c>
      <c r="J49" s="163">
        <v>910.11520832533347</v>
      </c>
      <c r="L49" s="197">
        <v>-3.741421123068001</v>
      </c>
      <c r="M49" s="197">
        <v>15.971973065366967</v>
      </c>
      <c r="N49" s="197">
        <v>-3.8457391752071395</v>
      </c>
      <c r="O49" s="197">
        <v>-5.8713029663340066</v>
      </c>
      <c r="P49" s="197">
        <v>-13.637595624654004</v>
      </c>
      <c r="Q49" s="197">
        <v>0</v>
      </c>
      <c r="R49" s="197">
        <v>-335.00766080389576</v>
      </c>
      <c r="S49" s="197"/>
      <c r="T49" s="197">
        <v>-775.61097408999967</v>
      </c>
      <c r="U49" s="197">
        <v>-8.9144352636030035</v>
      </c>
      <c r="V49" s="197">
        <v>-387.18600150022598</v>
      </c>
      <c r="W49" s="197">
        <v>-16.795112118600098</v>
      </c>
      <c r="X49" s="197">
        <v>-23.525887884799509</v>
      </c>
      <c r="Y49" s="197">
        <v>-33.090458272001001</v>
      </c>
      <c r="Z49" s="197">
        <v>0</v>
      </c>
      <c r="AA49" s="197">
        <v>-1245.1228691292295</v>
      </c>
    </row>
    <row r="50" spans="2:27" hidden="1" x14ac:dyDescent="0.3">
      <c r="B50" s="182" t="s">
        <v>159</v>
      </c>
      <c r="C50" s="163">
        <v>686.70772488744001</v>
      </c>
      <c r="D50" s="163">
        <v>174.56566897098884</v>
      </c>
      <c r="E50" s="163">
        <v>578.25588196550382</v>
      </c>
      <c r="F50" s="163">
        <v>37.03266004510602</v>
      </c>
      <c r="G50" s="163">
        <v>43.122907720556995</v>
      </c>
      <c r="H50" s="163">
        <v>16.344588095561996</v>
      </c>
      <c r="I50" s="163">
        <v>0</v>
      </c>
      <c r="J50" s="163">
        <v>1536.0294316851571</v>
      </c>
      <c r="L50" s="197">
        <v>-8.382662882229198</v>
      </c>
      <c r="M50" s="197">
        <v>136.56111959516704</v>
      </c>
      <c r="N50" s="197">
        <v>-11.255481208633967</v>
      </c>
      <c r="O50" s="197">
        <v>-28.631832091355506</v>
      </c>
      <c r="P50" s="197">
        <v>-29.705525003859002</v>
      </c>
      <c r="Q50" s="197">
        <v>0</v>
      </c>
      <c r="R50" s="197">
        <v>-572.70692175777253</v>
      </c>
      <c r="S50" s="197"/>
      <c r="T50" s="197">
        <v>-1318.0002650543011</v>
      </c>
      <c r="U50" s="197">
        <v>-182.94833185321806</v>
      </c>
      <c r="V50" s="197">
        <v>-441.69476237033678</v>
      </c>
      <c r="W50" s="197">
        <v>-48.288141253739994</v>
      </c>
      <c r="X50" s="197">
        <v>-71.754739811912501</v>
      </c>
      <c r="Y50" s="197">
        <v>-46.050113099420997</v>
      </c>
      <c r="Z50" s="197">
        <v>0</v>
      </c>
      <c r="AA50" s="197">
        <v>-2108.7363534429296</v>
      </c>
    </row>
    <row r="51" spans="2:27" hidden="1" x14ac:dyDescent="0.3">
      <c r="B51" s="182" t="s">
        <v>160</v>
      </c>
      <c r="C51" s="163">
        <v>-7.4612185564819953</v>
      </c>
      <c r="D51" s="163">
        <v>14.677100685390002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7.2158821289080075</v>
      </c>
      <c r="L51" s="197">
        <v>14.135193886890002</v>
      </c>
      <c r="M51" s="197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-114.869880663885</v>
      </c>
      <c r="S51" s="197"/>
      <c r="T51" s="197">
        <v>-121.543855994293</v>
      </c>
      <c r="U51" s="197">
        <v>-0.54190679849999945</v>
      </c>
      <c r="V51" s="197">
        <v>0</v>
      </c>
      <c r="W51" s="197">
        <v>0</v>
      </c>
      <c r="X51" s="197">
        <v>0</v>
      </c>
      <c r="Y51" s="197">
        <v>0</v>
      </c>
      <c r="Z51" s="197">
        <v>0</v>
      </c>
      <c r="AA51" s="197">
        <v>-122.08576279279299</v>
      </c>
    </row>
    <row r="52" spans="2:27" hidden="1" x14ac:dyDescent="0.3">
      <c r="B52" s="182" t="s">
        <v>161</v>
      </c>
      <c r="C52" s="163">
        <v>4294.0208098541243</v>
      </c>
      <c r="D52" s="163">
        <v>1545.3195578381251</v>
      </c>
      <c r="E52" s="163">
        <v>234.20432086869155</v>
      </c>
      <c r="F52" s="163">
        <v>126.93642969865016</v>
      </c>
      <c r="G52" s="163">
        <v>233.92802992850721</v>
      </c>
      <c r="H52" s="163">
        <v>-245.42602445157607</v>
      </c>
      <c r="I52" s="163">
        <v>0</v>
      </c>
      <c r="J52" s="163">
        <v>6188.9831237365215</v>
      </c>
      <c r="L52" s="197">
        <v>140.92032693821648</v>
      </c>
      <c r="M52" s="197">
        <v>-409.5704215836862</v>
      </c>
      <c r="N52" s="197">
        <v>-182.51732632412381</v>
      </c>
      <c r="O52" s="197">
        <v>18.603518722295348</v>
      </c>
      <c r="P52" s="197">
        <v>158.11168518924538</v>
      </c>
      <c r="Q52" s="197">
        <v>0</v>
      </c>
      <c r="R52" s="197">
        <v>621.16488785955335</v>
      </c>
      <c r="S52" s="197"/>
      <c r="T52" s="197">
        <v>-3398.4037049365179</v>
      </c>
      <c r="U52" s="197">
        <v>-1404.3992308999086</v>
      </c>
      <c r="V52" s="197">
        <v>-643.77474245237761</v>
      </c>
      <c r="W52" s="197">
        <v>-309.45375602277397</v>
      </c>
      <c r="X52" s="197">
        <v>-215.32451120621192</v>
      </c>
      <c r="Y52" s="197">
        <v>403.53770964082139</v>
      </c>
      <c r="Z52" s="197">
        <v>0</v>
      </c>
      <c r="AA52" s="197">
        <v>-5567.8182358769664</v>
      </c>
    </row>
    <row r="53" spans="2:27" hidden="1" x14ac:dyDescent="0.3">
      <c r="B53" s="189"/>
    </row>
    <row r="54" spans="2:27" hidden="1" x14ac:dyDescent="0.3">
      <c r="B54" s="177" t="s">
        <v>162</v>
      </c>
      <c r="C54" s="183">
        <v>81248.702464532762</v>
      </c>
      <c r="D54" s="183">
        <v>106974.54498048079</v>
      </c>
      <c r="E54" s="183">
        <v>38523.753176893944</v>
      </c>
      <c r="F54" s="183">
        <v>9604.4416971529899</v>
      </c>
      <c r="G54" s="183">
        <v>22905.941051926264</v>
      </c>
      <c r="H54" s="183">
        <v>12986.481955613221</v>
      </c>
      <c r="I54" s="183">
        <v>-17360.479940431629</v>
      </c>
      <c r="J54" s="183">
        <v>254883.38538616832</v>
      </c>
      <c r="L54" s="197">
        <v>3594.4667467292165</v>
      </c>
      <c r="M54" s="197">
        <v>-4.4019547943535144</v>
      </c>
      <c r="N54" s="197">
        <v>-1024.4314414714809</v>
      </c>
      <c r="O54" s="197">
        <v>-276.08902049641256</v>
      </c>
      <c r="P54" s="197">
        <v>29.596619038919016</v>
      </c>
      <c r="Q54" s="197">
        <v>-3022.2775953903365</v>
      </c>
      <c r="R54" s="197">
        <v>-3143.5331482299953</v>
      </c>
      <c r="S54" s="197"/>
      <c r="T54" s="197">
        <v>-2440.3965018455201</v>
      </c>
      <c r="U54" s="197">
        <v>3594.4667467292165</v>
      </c>
      <c r="V54" s="197">
        <v>-4.4019547943535144</v>
      </c>
      <c r="W54" s="197">
        <v>-1024.4314414714809</v>
      </c>
      <c r="X54" s="197">
        <v>-276.08902049641256</v>
      </c>
      <c r="Y54" s="197">
        <v>29.596619038919016</v>
      </c>
      <c r="Z54" s="197">
        <v>-3022.2775953903365</v>
      </c>
      <c r="AA54" s="197">
        <v>-3143.5331482299953</v>
      </c>
    </row>
    <row r="55" spans="2:27" hidden="1" x14ac:dyDescent="0.3">
      <c r="B55" s="182" t="s">
        <v>163</v>
      </c>
      <c r="C55" s="163">
        <v>7318.3205889440578</v>
      </c>
      <c r="D55" s="163">
        <v>619.78137075100005</v>
      </c>
      <c r="E55" s="163">
        <v>0</v>
      </c>
      <c r="F55" s="163">
        <v>402.8465349027</v>
      </c>
      <c r="G55" s="163">
        <v>0</v>
      </c>
      <c r="H55" s="163">
        <v>0</v>
      </c>
      <c r="I55" s="163">
        <v>0</v>
      </c>
      <c r="J55" s="163">
        <v>8340.9484945977583</v>
      </c>
      <c r="L55" s="197">
        <v>-30.368316689060975</v>
      </c>
      <c r="M55" s="197">
        <v>0</v>
      </c>
      <c r="N55" s="197">
        <v>-25.66886224305</v>
      </c>
      <c r="O55" s="197">
        <v>0</v>
      </c>
      <c r="P55" s="197">
        <v>0</v>
      </c>
      <c r="Q55" s="197">
        <v>0</v>
      </c>
      <c r="R55" s="197">
        <v>-272.91318776640401</v>
      </c>
      <c r="S55" s="197"/>
      <c r="T55" s="197">
        <v>-216.87600883429332</v>
      </c>
      <c r="U55" s="197">
        <v>-30.368316689060975</v>
      </c>
      <c r="V55" s="197">
        <v>0</v>
      </c>
      <c r="W55" s="197">
        <v>-25.66886224305</v>
      </c>
      <c r="X55" s="197">
        <v>0</v>
      </c>
      <c r="Y55" s="197">
        <v>0</v>
      </c>
      <c r="Z55" s="197">
        <v>0</v>
      </c>
      <c r="AA55" s="197">
        <v>-272.91318776640401</v>
      </c>
    </row>
    <row r="56" spans="2:27" hidden="1" x14ac:dyDescent="0.3">
      <c r="B56" s="182" t="s">
        <v>164</v>
      </c>
      <c r="C56" s="163">
        <v>48909.055933534582</v>
      </c>
      <c r="D56" s="163">
        <v>38699.746518817628</v>
      </c>
      <c r="E56" s="163">
        <v>13921.833905428855</v>
      </c>
      <c r="F56" s="163">
        <v>1565.1163060524598</v>
      </c>
      <c r="G56" s="163">
        <v>5553.127597950237</v>
      </c>
      <c r="H56" s="163">
        <v>3625.3702527935648</v>
      </c>
      <c r="I56" s="163">
        <v>-5934.6702822770812</v>
      </c>
      <c r="J56" s="163">
        <v>106339.58023230026</v>
      </c>
      <c r="L56" s="197">
        <v>2107.3106762864336</v>
      </c>
      <c r="M56" s="197">
        <v>1255.8622498726727</v>
      </c>
      <c r="N56" s="197">
        <v>-259.28302160701014</v>
      </c>
      <c r="O56" s="197">
        <v>-92.48967218814505</v>
      </c>
      <c r="P56" s="197">
        <v>-153.79842247725037</v>
      </c>
      <c r="Q56" s="197">
        <v>-276.95812787252908</v>
      </c>
      <c r="R56" s="197">
        <v>-1550.2390870892268</v>
      </c>
      <c r="S56" s="197"/>
      <c r="T56" s="197">
        <v>-4130.8827691033948</v>
      </c>
      <c r="U56" s="197">
        <v>2107.3106762864336</v>
      </c>
      <c r="V56" s="197">
        <v>1255.8622498726727</v>
      </c>
      <c r="W56" s="197">
        <v>-259.28302160701014</v>
      </c>
      <c r="X56" s="197">
        <v>-92.48967218814505</v>
      </c>
      <c r="Y56" s="197">
        <v>-153.79842247725037</v>
      </c>
      <c r="Z56" s="197">
        <v>-276.95812787252908</v>
      </c>
      <c r="AA56" s="197">
        <v>-1550.2390870892268</v>
      </c>
    </row>
    <row r="57" spans="2:27" hidden="1" x14ac:dyDescent="0.3">
      <c r="B57" s="182" t="s">
        <v>165</v>
      </c>
      <c r="C57" s="163">
        <v>2212.2095118500697</v>
      </c>
      <c r="D57" s="163">
        <v>906.33070747831653</v>
      </c>
      <c r="E57" s="163">
        <v>421.43093995622394</v>
      </c>
      <c r="F57" s="163">
        <v>295.43754658697998</v>
      </c>
      <c r="G57" s="163">
        <v>305.35825605131492</v>
      </c>
      <c r="H57" s="163">
        <v>222.75983331229602</v>
      </c>
      <c r="I57" s="163">
        <v>0</v>
      </c>
      <c r="J57" s="163">
        <v>4363.5267952352006</v>
      </c>
      <c r="L57" s="197">
        <v>-953.48384784033328</v>
      </c>
      <c r="M57" s="197">
        <v>-150.48377797024409</v>
      </c>
      <c r="N57" s="197">
        <v>-145.14014593175995</v>
      </c>
      <c r="O57" s="197">
        <v>-313.3387448024871</v>
      </c>
      <c r="P57" s="197">
        <v>-130.01794239354589</v>
      </c>
      <c r="Q57" s="197">
        <v>0</v>
      </c>
      <c r="R57" s="197">
        <v>-2812.1107370383788</v>
      </c>
      <c r="S57" s="197"/>
      <c r="T57" s="197">
        <v>-1119.6462781000077</v>
      </c>
      <c r="U57" s="197">
        <v>-953.48384784033328</v>
      </c>
      <c r="V57" s="197">
        <v>-150.48377797024409</v>
      </c>
      <c r="W57" s="197">
        <v>-145.14014593175995</v>
      </c>
      <c r="X57" s="197">
        <v>-313.3387448024871</v>
      </c>
      <c r="Y57" s="197">
        <v>-130.01794239354589</v>
      </c>
      <c r="Z57" s="197">
        <v>0</v>
      </c>
      <c r="AA57" s="197">
        <v>-2812.1107370383788</v>
      </c>
    </row>
    <row r="58" spans="2:27" ht="6.75" hidden="1" customHeight="1" x14ac:dyDescent="0.3">
      <c r="B58" s="119"/>
    </row>
    <row r="59" spans="2:27" hidden="1" x14ac:dyDescent="0.3">
      <c r="B59" s="191" t="s">
        <v>172</v>
      </c>
    </row>
    <row r="60" spans="2:27" hidden="1" x14ac:dyDescent="0.3"/>
    <row r="61" spans="2:27" hidden="1" x14ac:dyDescent="0.3">
      <c r="C61" s="53"/>
      <c r="D61" s="53"/>
      <c r="E61" s="53"/>
      <c r="F61" s="53"/>
      <c r="G61" s="53"/>
      <c r="H61" s="53"/>
      <c r="I61" s="53"/>
      <c r="J61" s="53"/>
    </row>
    <row r="62" spans="2:27" hidden="1" x14ac:dyDescent="0.3">
      <c r="C62" s="52">
        <f>+C46-C77</f>
        <v>2.830828046555281E-2</v>
      </c>
      <c r="D62" s="52">
        <f t="shared" ref="D62:J62" si="0">+D46-D77</f>
        <v>3.438740314706451E-3</v>
      </c>
      <c r="E62" s="52">
        <f t="shared" si="0"/>
        <v>-9.5315624718262604E-2</v>
      </c>
      <c r="F62" s="52">
        <f t="shared" si="0"/>
        <v>-7.5901950794565687E-2</v>
      </c>
      <c r="G62" s="52">
        <f t="shared" si="0"/>
        <v>-5.2851337224710221E-2</v>
      </c>
      <c r="H62" s="52">
        <f t="shared" si="0"/>
        <v>-1.1483385560407539E-2</v>
      </c>
      <c r="I62" s="52">
        <f t="shared" si="0"/>
        <v>0</v>
      </c>
      <c r="J62" s="52">
        <f t="shared" si="0"/>
        <v>-2.7732484765952137E-4</v>
      </c>
    </row>
    <row r="63" spans="2:27" hidden="1" x14ac:dyDescent="0.3">
      <c r="C63" s="49"/>
      <c r="D63" s="49"/>
      <c r="E63" s="49"/>
      <c r="F63" s="49"/>
      <c r="G63" s="49"/>
      <c r="H63" s="49"/>
      <c r="I63" s="49"/>
      <c r="J63" s="49"/>
    </row>
    <row r="64" spans="2:27" hidden="1" x14ac:dyDescent="0.3"/>
    <row r="65" spans="2:27" ht="23" hidden="1" x14ac:dyDescent="0.5">
      <c r="B65" s="379" t="s">
        <v>173</v>
      </c>
      <c r="C65" s="379"/>
      <c r="D65" s="379"/>
      <c r="E65" s="379"/>
      <c r="F65" s="379"/>
      <c r="G65" s="379"/>
      <c r="H65" s="379"/>
      <c r="I65" s="379"/>
      <c r="J65" s="379"/>
    </row>
    <row r="66" spans="2:27" ht="23" hidden="1" x14ac:dyDescent="0.5">
      <c r="B66" s="173"/>
      <c r="C66" s="173"/>
      <c r="D66" s="173"/>
      <c r="E66" s="173"/>
      <c r="F66" s="173"/>
      <c r="G66" s="173"/>
      <c r="H66" s="173"/>
      <c r="I66" s="173"/>
      <c r="J66" s="173"/>
    </row>
    <row r="67" spans="2:27" ht="15.75" hidden="1" customHeight="1" x14ac:dyDescent="0.35">
      <c r="C67" s="380" t="s">
        <v>141</v>
      </c>
      <c r="D67" s="380"/>
      <c r="E67" s="380"/>
      <c r="F67" s="380"/>
      <c r="G67" s="380"/>
      <c r="H67" s="381" t="s">
        <v>168</v>
      </c>
    </row>
    <row r="68" spans="2:27" hidden="1" x14ac:dyDescent="0.3">
      <c r="C68" s="170" t="s">
        <v>143</v>
      </c>
      <c r="D68" s="170" t="s">
        <v>169</v>
      </c>
      <c r="E68" s="170" t="s">
        <v>145</v>
      </c>
      <c r="F68" s="170" t="s">
        <v>146</v>
      </c>
      <c r="G68" s="170" t="s">
        <v>147</v>
      </c>
      <c r="H68" s="381"/>
      <c r="I68" s="170" t="s">
        <v>148</v>
      </c>
      <c r="J68" s="170" t="s">
        <v>149</v>
      </c>
    </row>
    <row r="69" spans="2:27" ht="15.5" hidden="1" x14ac:dyDescent="0.35">
      <c r="B69" s="176"/>
    </row>
    <row r="70" spans="2:27" hidden="1" x14ac:dyDescent="0.3">
      <c r="B70" s="177" t="s">
        <v>150</v>
      </c>
      <c r="C70" s="178">
        <v>304.67053472140168</v>
      </c>
      <c r="D70" s="178">
        <v>106.44167923999998</v>
      </c>
      <c r="E70" s="178">
        <v>75.431232899399902</v>
      </c>
      <c r="F70" s="178">
        <v>37.440563326209904</v>
      </c>
      <c r="G70" s="178">
        <v>37.138125959219003</v>
      </c>
      <c r="H70" s="178"/>
      <c r="I70" s="178"/>
      <c r="J70" s="178">
        <v>561.12213614623045</v>
      </c>
    </row>
    <row r="71" spans="2:27" ht="15.5" hidden="1" x14ac:dyDescent="0.35">
      <c r="B71" s="176"/>
    </row>
    <row r="72" spans="2:27" hidden="1" x14ac:dyDescent="0.3">
      <c r="B72" s="177" t="s">
        <v>151</v>
      </c>
      <c r="C72" s="183">
        <v>17103.579257359906</v>
      </c>
      <c r="D72" s="183">
        <v>16996.27317887856</v>
      </c>
      <c r="E72" s="183">
        <v>4265.3190350767991</v>
      </c>
      <c r="F72" s="183">
        <v>1267.8173352361898</v>
      </c>
      <c r="G72" s="183">
        <v>3074.6642495707983</v>
      </c>
      <c r="H72" s="183">
        <v>2596.8304793139901</v>
      </c>
      <c r="I72" s="183">
        <v>-367.46945767916276</v>
      </c>
      <c r="J72" s="183">
        <v>44937.014077757522</v>
      </c>
      <c r="L72" s="194">
        <v>0</v>
      </c>
      <c r="M72" s="194">
        <v>0</v>
      </c>
      <c r="N72" s="194">
        <v>0</v>
      </c>
      <c r="O72" s="194">
        <v>0</v>
      </c>
      <c r="P72" s="194">
        <v>0</v>
      </c>
      <c r="Q72" s="194">
        <v>0</v>
      </c>
      <c r="R72" s="194">
        <v>0</v>
      </c>
      <c r="S72" s="194"/>
      <c r="T72" s="194">
        <v>0</v>
      </c>
      <c r="U72" s="194">
        <v>-2272.0678597452206</v>
      </c>
      <c r="V72" s="194">
        <v>0</v>
      </c>
      <c r="W72" s="194">
        <v>0</v>
      </c>
      <c r="X72" s="194">
        <v>0</v>
      </c>
      <c r="Y72" s="194">
        <v>0</v>
      </c>
      <c r="Z72" s="194">
        <v>0</v>
      </c>
      <c r="AA72" s="194">
        <v>-2272.0678597456426</v>
      </c>
    </row>
    <row r="73" spans="2:27" hidden="1" x14ac:dyDescent="0.3">
      <c r="B73" s="182" t="s">
        <v>152</v>
      </c>
      <c r="C73" s="163">
        <v>-235.78385734</v>
      </c>
      <c r="D73" s="163">
        <v>0</v>
      </c>
      <c r="E73" s="163">
        <v>-30.225138766500532</v>
      </c>
      <c r="F73" s="163">
        <v>0</v>
      </c>
      <c r="G73" s="163">
        <v>-1.7021644972520007</v>
      </c>
      <c r="H73" s="163">
        <v>-99.758297075409914</v>
      </c>
      <c r="I73" s="163">
        <v>367.46945767916276</v>
      </c>
      <c r="J73" s="163">
        <v>3.0559021979570391E-13</v>
      </c>
      <c r="L73" s="194">
        <v>0</v>
      </c>
      <c r="M73" s="194">
        <v>0</v>
      </c>
      <c r="N73" s="194">
        <v>0</v>
      </c>
      <c r="O73" s="194">
        <v>0</v>
      </c>
      <c r="P73" s="194">
        <v>0</v>
      </c>
      <c r="Q73" s="194">
        <v>0</v>
      </c>
      <c r="R73" s="194">
        <v>0</v>
      </c>
      <c r="S73" s="194"/>
      <c r="T73" s="194">
        <v>0</v>
      </c>
      <c r="U73" s="194">
        <v>0</v>
      </c>
      <c r="V73" s="194">
        <v>0</v>
      </c>
      <c r="W73" s="194">
        <v>0</v>
      </c>
      <c r="X73" s="194">
        <v>0</v>
      </c>
      <c r="Y73" s="194">
        <v>0</v>
      </c>
      <c r="Z73" s="194">
        <v>0</v>
      </c>
      <c r="AA73" s="194">
        <v>0</v>
      </c>
    </row>
    <row r="74" spans="2:27" hidden="1" x14ac:dyDescent="0.3">
      <c r="B74" s="177" t="s">
        <v>170</v>
      </c>
      <c r="C74" s="183">
        <v>16867.795400019906</v>
      </c>
      <c r="D74" s="183">
        <v>16996.27317887856</v>
      </c>
      <c r="E74" s="183">
        <v>4235.0938963102981</v>
      </c>
      <c r="F74" s="183">
        <v>1267.8173352361898</v>
      </c>
      <c r="G74" s="183">
        <v>3072.9620850735455</v>
      </c>
      <c r="H74" s="183">
        <v>2497.0721822385808</v>
      </c>
      <c r="I74" s="183">
        <v>0</v>
      </c>
      <c r="J74" s="183">
        <v>44937.014077757522</v>
      </c>
      <c r="L74" s="194">
        <v>0</v>
      </c>
      <c r="M74" s="194">
        <v>0</v>
      </c>
      <c r="N74" s="194">
        <v>0</v>
      </c>
      <c r="O74" s="194">
        <v>0</v>
      </c>
      <c r="P74" s="194">
        <v>0</v>
      </c>
      <c r="Q74" s="194">
        <v>0</v>
      </c>
      <c r="R74" s="194">
        <v>0</v>
      </c>
      <c r="S74" s="194"/>
      <c r="T74" s="194">
        <v>0</v>
      </c>
      <c r="U74" s="194">
        <v>-2272.0678597452206</v>
      </c>
      <c r="V74" s="194">
        <v>0</v>
      </c>
      <c r="W74" s="194">
        <v>0</v>
      </c>
      <c r="X74" s="194">
        <v>0</v>
      </c>
      <c r="Y74" s="194">
        <v>0</v>
      </c>
      <c r="Z74" s="194">
        <v>0</v>
      </c>
      <c r="AA74" s="194">
        <v>-2272.0678597456426</v>
      </c>
    </row>
    <row r="75" spans="2:27" hidden="1" x14ac:dyDescent="0.3">
      <c r="B75" s="182" t="s">
        <v>63</v>
      </c>
      <c r="C75" s="163">
        <v>2984.2640105440523</v>
      </c>
      <c r="D75" s="163">
        <v>1582.0435085818353</v>
      </c>
      <c r="E75" s="163">
        <v>881.82764923447121</v>
      </c>
      <c r="F75" s="163">
        <v>200.08188857721163</v>
      </c>
      <c r="G75" s="163">
        <v>458.09746798646859</v>
      </c>
      <c r="H75" s="163">
        <v>-99.491522287255478</v>
      </c>
      <c r="I75" s="163">
        <v>0</v>
      </c>
      <c r="J75" s="163">
        <v>6006.823002636781</v>
      </c>
      <c r="L75" s="194">
        <v>0</v>
      </c>
      <c r="M75" s="194">
        <v>0</v>
      </c>
      <c r="N75" s="194">
        <v>0</v>
      </c>
      <c r="O75" s="194">
        <v>0</v>
      </c>
      <c r="P75" s="194">
        <v>0</v>
      </c>
      <c r="Q75" s="194">
        <v>0</v>
      </c>
      <c r="R75" s="194">
        <v>0</v>
      </c>
      <c r="S75" s="194"/>
      <c r="T75" s="194">
        <v>0</v>
      </c>
      <c r="U75" s="194">
        <v>0</v>
      </c>
      <c r="V75" s="194">
        <v>0</v>
      </c>
      <c r="W75" s="194">
        <v>0</v>
      </c>
      <c r="X75" s="194">
        <v>0</v>
      </c>
      <c r="Y75" s="194">
        <v>0</v>
      </c>
      <c r="Z75" s="194">
        <v>0</v>
      </c>
      <c r="AA75" s="194">
        <v>0</v>
      </c>
    </row>
    <row r="76" spans="2:27" hidden="1" x14ac:dyDescent="0.3">
      <c r="B76" s="177" t="s">
        <v>154</v>
      </c>
      <c r="C76" s="183">
        <v>4012.369379344048</v>
      </c>
      <c r="D76" s="183">
        <v>2247.5797843538467</v>
      </c>
      <c r="E76" s="183">
        <v>1238.6066109272856</v>
      </c>
      <c r="F76" s="183">
        <v>288.01932987256163</v>
      </c>
      <c r="G76" s="183">
        <v>729.2041000642181</v>
      </c>
      <c r="H76" s="183">
        <v>117.35114776405797</v>
      </c>
      <c r="I76" s="183">
        <v>0</v>
      </c>
      <c r="J76" s="183">
        <v>8633.1310942242817</v>
      </c>
      <c r="L76" s="194">
        <v>0</v>
      </c>
      <c r="M76" s="194">
        <v>0</v>
      </c>
      <c r="N76" s="194">
        <v>0</v>
      </c>
      <c r="O76" s="194">
        <v>0</v>
      </c>
      <c r="P76" s="194">
        <v>0</v>
      </c>
      <c r="Q76" s="194">
        <v>0</v>
      </c>
      <c r="R76" s="194">
        <v>0</v>
      </c>
      <c r="S76" s="194"/>
      <c r="T76" s="194">
        <v>0</v>
      </c>
      <c r="U76" s="194">
        <v>0</v>
      </c>
      <c r="V76" s="194">
        <v>0</v>
      </c>
      <c r="W76" s="194">
        <v>0</v>
      </c>
      <c r="X76" s="194">
        <v>0</v>
      </c>
      <c r="Y76" s="194">
        <v>0</v>
      </c>
      <c r="Z76" s="194">
        <v>0</v>
      </c>
      <c r="AA76" s="194">
        <v>0</v>
      </c>
    </row>
    <row r="77" spans="2:27" hidden="1" x14ac:dyDescent="0.3">
      <c r="B77" s="198" t="s">
        <v>155</v>
      </c>
      <c r="C77" s="199">
        <v>0.23787159401632965</v>
      </c>
      <c r="D77" s="199">
        <v>0.13223956573885484</v>
      </c>
      <c r="E77" s="199">
        <v>0.29246260915404626</v>
      </c>
      <c r="F77" s="199">
        <v>0.22717730848734977</v>
      </c>
      <c r="G77" s="199">
        <v>0.23729681000823868</v>
      </c>
      <c r="H77" s="199">
        <v>4.6995496805724998E-2</v>
      </c>
      <c r="I77" s="199"/>
      <c r="J77" s="199">
        <v>0.19211626031239631</v>
      </c>
      <c r="L77" s="200">
        <v>0</v>
      </c>
      <c r="M77" s="200">
        <v>0</v>
      </c>
      <c r="N77" s="200">
        <v>0</v>
      </c>
      <c r="O77" s="200">
        <v>0</v>
      </c>
      <c r="P77" s="200">
        <v>0</v>
      </c>
      <c r="Q77" s="200">
        <v>0</v>
      </c>
      <c r="R77" s="200">
        <v>0</v>
      </c>
      <c r="S77" s="200"/>
      <c r="T77" s="200">
        <v>0</v>
      </c>
      <c r="U77" s="200">
        <v>5.0267063775616128E-3</v>
      </c>
      <c r="V77" s="200">
        <v>0</v>
      </c>
      <c r="W77" s="200">
        <v>0</v>
      </c>
      <c r="X77" s="200">
        <v>0</v>
      </c>
      <c r="Y77" s="200">
        <v>0</v>
      </c>
      <c r="Z77" s="200">
        <v>0</v>
      </c>
      <c r="AA77" s="200">
        <v>2.5141617036475994E-3</v>
      </c>
    </row>
    <row r="78" spans="2:27" hidden="1" x14ac:dyDescent="0.3">
      <c r="B78" s="182" t="s">
        <v>156</v>
      </c>
      <c r="C78" s="163">
        <v>281.40000000000038</v>
      </c>
      <c r="D78" s="163">
        <v>49.598946987767938</v>
      </c>
      <c r="E78" s="163">
        <v>26.705246703470998</v>
      </c>
      <c r="F78" s="163">
        <v>8.3147574248268459</v>
      </c>
      <c r="G78" s="163">
        <v>12.528710483331</v>
      </c>
      <c r="H78" s="163">
        <v>3.347241118944992</v>
      </c>
      <c r="I78" s="163">
        <v>0</v>
      </c>
      <c r="J78" s="163">
        <v>381.89490271834217</v>
      </c>
      <c r="L78" s="197">
        <v>0</v>
      </c>
      <c r="M78" s="197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/>
      <c r="T78" s="197">
        <v>0</v>
      </c>
      <c r="U78" s="197">
        <v>0</v>
      </c>
      <c r="V78" s="197">
        <v>0</v>
      </c>
      <c r="W78" s="197">
        <v>0</v>
      </c>
      <c r="X78" s="197">
        <v>0</v>
      </c>
      <c r="Y78" s="197">
        <v>0</v>
      </c>
      <c r="Z78" s="197">
        <v>0</v>
      </c>
      <c r="AA78" s="197">
        <v>0</v>
      </c>
    </row>
    <row r="79" spans="2:27" hidden="1" x14ac:dyDescent="0.3">
      <c r="B79" s="182" t="s">
        <v>72</v>
      </c>
      <c r="C79" s="163">
        <v>746.70536879999941</v>
      </c>
      <c r="D79" s="163">
        <v>615.93732878424419</v>
      </c>
      <c r="E79" s="163">
        <v>330.0731875936205</v>
      </c>
      <c r="F79" s="163">
        <v>79.622683870523005</v>
      </c>
      <c r="G79" s="163">
        <v>258.57792159441823</v>
      </c>
      <c r="H79" s="163">
        <v>213.49617083062779</v>
      </c>
      <c r="I79" s="163">
        <v>0</v>
      </c>
      <c r="J79" s="163">
        <v>2244.4131888691568</v>
      </c>
      <c r="L79" s="197">
        <v>0</v>
      </c>
      <c r="M79" s="197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197"/>
      <c r="T79" s="197">
        <v>0</v>
      </c>
      <c r="U79" s="197">
        <v>0</v>
      </c>
      <c r="V79" s="197">
        <v>0</v>
      </c>
      <c r="W79" s="197">
        <v>0</v>
      </c>
      <c r="X79" s="197">
        <v>0</v>
      </c>
      <c r="Y79" s="197">
        <v>0</v>
      </c>
      <c r="Z79" s="197">
        <v>0</v>
      </c>
      <c r="AA79" s="197">
        <v>0</v>
      </c>
    </row>
    <row r="80" spans="2:27" hidden="1" x14ac:dyDescent="0.3">
      <c r="B80" s="182" t="s">
        <v>171</v>
      </c>
      <c r="C80" s="163">
        <v>506.39430416999852</v>
      </c>
      <c r="D80" s="163">
        <v>5.7648196107890035</v>
      </c>
      <c r="E80" s="163">
        <v>288.02884079183826</v>
      </c>
      <c r="F80" s="163">
        <v>1.3529857702881127</v>
      </c>
      <c r="G80" s="163">
        <v>19.595181691158</v>
      </c>
      <c r="H80" s="163">
        <v>16.560986534217999</v>
      </c>
      <c r="I80" s="163">
        <v>0</v>
      </c>
      <c r="J80" s="163">
        <v>837.69711856829099</v>
      </c>
      <c r="L80" s="197">
        <v>0</v>
      </c>
      <c r="M80" s="197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/>
      <c r="T80" s="197">
        <v>0</v>
      </c>
      <c r="U80" s="197">
        <v>0</v>
      </c>
      <c r="V80" s="197">
        <v>0</v>
      </c>
      <c r="W80" s="197">
        <v>0</v>
      </c>
      <c r="X80" s="197">
        <v>0</v>
      </c>
      <c r="Y80" s="197">
        <v>0</v>
      </c>
      <c r="Z80" s="197">
        <v>0</v>
      </c>
      <c r="AA80" s="197">
        <v>0</v>
      </c>
    </row>
    <row r="81" spans="2:27" hidden="1" x14ac:dyDescent="0.3">
      <c r="B81" s="182" t="s">
        <v>159</v>
      </c>
      <c r="C81" s="163">
        <v>1621.7997811235002</v>
      </c>
      <c r="D81" s="163">
        <v>190.65873392695502</v>
      </c>
      <c r="E81" s="163">
        <v>396.2902549808307</v>
      </c>
      <c r="F81" s="163">
        <v>26.339789753545979</v>
      </c>
      <c r="G81" s="163">
        <v>104.84837027757301</v>
      </c>
      <c r="H81" s="163">
        <v>32.00038105644898</v>
      </c>
      <c r="I81" s="163">
        <v>0</v>
      </c>
      <c r="J81" s="163">
        <v>2371.9373111188552</v>
      </c>
      <c r="L81" s="197">
        <v>0</v>
      </c>
      <c r="M81" s="197">
        <v>0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/>
      <c r="T81" s="197">
        <v>0</v>
      </c>
      <c r="U81" s="197">
        <v>0</v>
      </c>
      <c r="V81" s="197">
        <v>0</v>
      </c>
      <c r="W81" s="197">
        <v>0</v>
      </c>
      <c r="X81" s="197">
        <v>0</v>
      </c>
      <c r="Y81" s="197">
        <v>0</v>
      </c>
      <c r="Z81" s="197">
        <v>0</v>
      </c>
      <c r="AA81" s="197">
        <v>0</v>
      </c>
    </row>
    <row r="82" spans="2:27" hidden="1" x14ac:dyDescent="0.3">
      <c r="B82" s="182" t="s">
        <v>160</v>
      </c>
      <c r="C82" s="163">
        <v>12.276861829001017</v>
      </c>
      <c r="D82" s="163">
        <v>14.954768520684999</v>
      </c>
      <c r="E82" s="163">
        <v>0</v>
      </c>
      <c r="F82" s="163">
        <v>0</v>
      </c>
      <c r="G82" s="163">
        <v>0</v>
      </c>
      <c r="H82" s="163">
        <v>0</v>
      </c>
      <c r="I82" s="163">
        <v>0</v>
      </c>
      <c r="J82" s="163">
        <v>27.231630349686018</v>
      </c>
      <c r="L82" s="197">
        <v>0</v>
      </c>
      <c r="M82" s="197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/>
      <c r="T82" s="197">
        <v>0</v>
      </c>
      <c r="U82" s="197">
        <v>0</v>
      </c>
      <c r="V82" s="197">
        <v>0</v>
      </c>
      <c r="W82" s="197">
        <v>0</v>
      </c>
      <c r="X82" s="197">
        <v>0</v>
      </c>
      <c r="Y82" s="197">
        <v>0</v>
      </c>
      <c r="Z82" s="197">
        <v>0</v>
      </c>
      <c r="AA82" s="197">
        <v>0</v>
      </c>
    </row>
    <row r="83" spans="2:27" hidden="1" x14ac:dyDescent="0.3">
      <c r="B83" s="182" t="s">
        <v>161</v>
      </c>
      <c r="C83" s="163">
        <v>1881.1358954295515</v>
      </c>
      <c r="D83" s="163">
        <v>1412.1043627863551</v>
      </c>
      <c r="E83" s="163">
        <v>773.56623504547827</v>
      </c>
      <c r="F83" s="163">
        <v>175.09508345136661</v>
      </c>
      <c r="G83" s="163">
        <v>372.84427940005367</v>
      </c>
      <c r="H83" s="163">
        <v>-114.93091680948739</v>
      </c>
      <c r="I83" s="163">
        <v>0</v>
      </c>
      <c r="J83" s="163">
        <v>4499.8149393033164</v>
      </c>
      <c r="L83" s="197">
        <v>0</v>
      </c>
      <c r="M83" s="197">
        <v>0</v>
      </c>
      <c r="N83" s="197">
        <v>0</v>
      </c>
      <c r="O83" s="197">
        <v>0</v>
      </c>
      <c r="P83" s="197">
        <v>0</v>
      </c>
      <c r="Q83" s="197">
        <v>0</v>
      </c>
      <c r="R83" s="197">
        <v>0</v>
      </c>
      <c r="S83" s="197"/>
      <c r="T83" s="197">
        <v>0</v>
      </c>
      <c r="U83" s="197">
        <v>0</v>
      </c>
      <c r="V83" s="197">
        <v>0</v>
      </c>
      <c r="W83" s="197">
        <v>0</v>
      </c>
      <c r="X83" s="197">
        <v>0</v>
      </c>
      <c r="Y83" s="197">
        <v>0</v>
      </c>
      <c r="Z83" s="197">
        <v>0</v>
      </c>
      <c r="AA83" s="197">
        <v>0</v>
      </c>
    </row>
    <row r="84" spans="2:27" ht="15.5" hidden="1" x14ac:dyDescent="0.35">
      <c r="B84" s="190"/>
    </row>
    <row r="85" spans="2:27" hidden="1" x14ac:dyDescent="0.3">
      <c r="B85" s="177" t="s">
        <v>162</v>
      </c>
      <c r="C85" s="183">
        <v>69758.459700796928</v>
      </c>
      <c r="D85" s="183">
        <v>101271.08064336835</v>
      </c>
      <c r="E85" s="183">
        <v>40771.094241556697</v>
      </c>
      <c r="F85" s="183">
        <v>8132.6761709539333</v>
      </c>
      <c r="G85" s="183">
        <v>22293.565710344606</v>
      </c>
      <c r="H85" s="183">
        <v>12110.099878985766</v>
      </c>
      <c r="I85" s="183">
        <v>-8363.3373439653096</v>
      </c>
      <c r="J85" s="183">
        <v>245973.63900204099</v>
      </c>
      <c r="K85" s="158"/>
      <c r="L85" s="197">
        <v>0</v>
      </c>
      <c r="M85" s="197">
        <v>0</v>
      </c>
      <c r="N85" s="197">
        <v>0</v>
      </c>
      <c r="O85" s="197">
        <v>0</v>
      </c>
      <c r="P85" s="197">
        <v>0</v>
      </c>
      <c r="Q85" s="197">
        <v>0</v>
      </c>
      <c r="R85" s="197">
        <v>0</v>
      </c>
      <c r="S85" s="197"/>
      <c r="T85" s="197">
        <v>0</v>
      </c>
      <c r="U85" s="197">
        <v>0</v>
      </c>
      <c r="V85" s="197">
        <v>0</v>
      </c>
      <c r="W85" s="197">
        <v>0</v>
      </c>
      <c r="X85" s="197">
        <v>0</v>
      </c>
      <c r="Y85" s="197">
        <v>0</v>
      </c>
      <c r="Z85" s="197">
        <v>0</v>
      </c>
      <c r="AA85" s="197">
        <v>0</v>
      </c>
    </row>
    <row r="86" spans="2:27" hidden="1" x14ac:dyDescent="0.3">
      <c r="B86" s="182" t="s">
        <v>163</v>
      </c>
      <c r="C86" s="163">
        <v>7380.5756526306341</v>
      </c>
      <c r="D86" s="163">
        <v>587.82069019920004</v>
      </c>
      <c r="E86" s="163">
        <v>0</v>
      </c>
      <c r="F86" s="163">
        <v>339.81279857250001</v>
      </c>
      <c r="G86" s="163">
        <v>0</v>
      </c>
      <c r="H86" s="163">
        <v>0</v>
      </c>
      <c r="I86" s="163">
        <v>0</v>
      </c>
      <c r="J86" s="163">
        <v>8308.2091414023344</v>
      </c>
      <c r="L86" s="197">
        <v>0</v>
      </c>
      <c r="M86" s="197">
        <v>0</v>
      </c>
      <c r="N86" s="197">
        <v>0</v>
      </c>
      <c r="O86" s="197">
        <v>0</v>
      </c>
      <c r="P86" s="197">
        <v>0</v>
      </c>
      <c r="Q86" s="197">
        <v>0</v>
      </c>
      <c r="R86" s="197">
        <v>0</v>
      </c>
      <c r="S86" s="197"/>
      <c r="T86" s="197">
        <v>0</v>
      </c>
      <c r="U86" s="197">
        <v>0</v>
      </c>
      <c r="V86" s="197">
        <v>0</v>
      </c>
      <c r="W86" s="197">
        <v>0</v>
      </c>
      <c r="X86" s="197">
        <v>0</v>
      </c>
      <c r="Y86" s="197">
        <v>0</v>
      </c>
      <c r="Z86" s="197">
        <v>0</v>
      </c>
      <c r="AA86" s="197">
        <v>0</v>
      </c>
    </row>
    <row r="87" spans="2:27" hidden="1" x14ac:dyDescent="0.3">
      <c r="B87" s="182" t="s">
        <v>164</v>
      </c>
      <c r="C87" s="163">
        <v>43492.610765353296</v>
      </c>
      <c r="D87" s="163">
        <v>35803.677065905045</v>
      </c>
      <c r="E87" s="163">
        <v>14004.60462810961</v>
      </c>
      <c r="F87" s="163">
        <v>1335.6429519254361</v>
      </c>
      <c r="G87" s="163">
        <v>5612.424924042668</v>
      </c>
      <c r="H87" s="163">
        <v>2932.0856735440252</v>
      </c>
      <c r="I87" s="163">
        <v>-4627.5951974580712</v>
      </c>
      <c r="J87" s="163">
        <v>98553.450811422008</v>
      </c>
      <c r="L87" s="197">
        <v>0</v>
      </c>
      <c r="M87" s="197">
        <v>0</v>
      </c>
      <c r="N87" s="197">
        <v>0</v>
      </c>
      <c r="O87" s="197">
        <v>0</v>
      </c>
      <c r="P87" s="197">
        <v>0</v>
      </c>
      <c r="Q87" s="197">
        <v>0</v>
      </c>
      <c r="R87" s="197">
        <v>0</v>
      </c>
      <c r="S87" s="197"/>
      <c r="T87" s="197">
        <v>0</v>
      </c>
      <c r="U87" s="197">
        <v>0</v>
      </c>
      <c r="V87" s="197">
        <v>0</v>
      </c>
      <c r="W87" s="197">
        <v>0</v>
      </c>
      <c r="X87" s="197">
        <v>0</v>
      </c>
      <c r="Y87" s="197">
        <v>0</v>
      </c>
      <c r="Z87" s="197">
        <v>0</v>
      </c>
      <c r="AA87" s="197">
        <v>0</v>
      </c>
    </row>
    <row r="88" spans="2:27" hidden="1" x14ac:dyDescent="0.3">
      <c r="B88" s="182" t="s">
        <v>165</v>
      </c>
      <c r="C88" s="163">
        <v>3428.1724813800893</v>
      </c>
      <c r="D88" s="163">
        <v>1998.7832395145597</v>
      </c>
      <c r="E88" s="163">
        <v>312.65014815276902</v>
      </c>
      <c r="F88" s="163">
        <v>243.35387339123997</v>
      </c>
      <c r="G88" s="163">
        <v>434.2153666883741</v>
      </c>
      <c r="H88" s="163">
        <v>305.93488117006314</v>
      </c>
      <c r="I88" s="163">
        <v>0</v>
      </c>
      <c r="J88" s="163">
        <v>6723.1099902970946</v>
      </c>
      <c r="L88" s="197">
        <v>0</v>
      </c>
      <c r="M88" s="197">
        <v>0</v>
      </c>
      <c r="N88" s="197">
        <v>0</v>
      </c>
      <c r="O88" s="197">
        <v>0</v>
      </c>
      <c r="P88" s="197">
        <v>0</v>
      </c>
      <c r="Q88" s="197">
        <v>0</v>
      </c>
      <c r="R88" s="197">
        <v>0</v>
      </c>
      <c r="S88" s="197"/>
      <c r="T88" s="197">
        <v>0</v>
      </c>
      <c r="U88" s="197">
        <v>0</v>
      </c>
      <c r="V88" s="197">
        <v>0</v>
      </c>
      <c r="W88" s="197">
        <v>0</v>
      </c>
      <c r="X88" s="197">
        <v>0</v>
      </c>
      <c r="Y88" s="197">
        <v>0</v>
      </c>
      <c r="Z88" s="197">
        <v>0</v>
      </c>
      <c r="AA88" s="197">
        <v>0</v>
      </c>
    </row>
    <row r="89" spans="2:27" hidden="1" x14ac:dyDescent="0.3">
      <c r="B89" s="119"/>
    </row>
    <row r="90" spans="2:27" hidden="1" x14ac:dyDescent="0.3">
      <c r="B90" s="191" t="s">
        <v>172</v>
      </c>
    </row>
    <row r="93" spans="2:27" x14ac:dyDescent="0.3">
      <c r="C93" s="52"/>
      <c r="D93" s="52"/>
      <c r="E93" s="52"/>
      <c r="F93" s="52"/>
      <c r="G93" s="52"/>
      <c r="H93" s="52"/>
      <c r="I93" s="52"/>
      <c r="J93" s="52"/>
    </row>
    <row r="97" spans="2:2" x14ac:dyDescent="0.3">
      <c r="B97" s="201"/>
    </row>
  </sheetData>
  <mergeCells count="12">
    <mergeCell ref="B65:J65"/>
    <mergeCell ref="C67:G67"/>
    <mergeCell ref="H67:H68"/>
    <mergeCell ref="B1:J1"/>
    <mergeCell ref="C36:G36"/>
    <mergeCell ref="H36:H37"/>
    <mergeCell ref="B34:J34"/>
    <mergeCell ref="C3:G3"/>
    <mergeCell ref="H3:H4"/>
    <mergeCell ref="B29:J29"/>
    <mergeCell ref="B30:J30"/>
    <mergeCell ref="B26:J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B2:O15"/>
  <sheetViews>
    <sheetView showGridLines="0" zoomScaleNormal="100" workbookViewId="0">
      <selection activeCell="L13" sqref="L13"/>
    </sheetView>
  </sheetViews>
  <sheetFormatPr defaultColWidth="11.453125" defaultRowHeight="14" x14ac:dyDescent="0.3"/>
  <cols>
    <col min="1" max="1" width="8.453125" style="43" customWidth="1"/>
    <col min="2" max="2" width="11.54296875" style="43" customWidth="1"/>
    <col min="3" max="4" width="13.54296875" style="43" customWidth="1"/>
    <col min="5" max="5" width="11.54296875" style="43" customWidth="1"/>
    <col min="6" max="6" width="11.453125" style="43" customWidth="1"/>
    <col min="7" max="16384" width="11.453125" style="43"/>
  </cols>
  <sheetData>
    <row r="2" spans="2:15" ht="17.25" customHeight="1" x14ac:dyDescent="0.3">
      <c r="B2" s="345" t="s">
        <v>174</v>
      </c>
      <c r="C2" s="345"/>
      <c r="D2" s="345"/>
      <c r="E2" s="345"/>
      <c r="F2" s="345"/>
      <c r="G2" s="359"/>
      <c r="H2" s="359"/>
      <c r="I2" s="359"/>
      <c r="J2" s="359"/>
      <c r="L2" s="359"/>
      <c r="M2" s="359"/>
      <c r="N2" s="359"/>
      <c r="O2" s="359"/>
    </row>
    <row r="3" spans="2:15" ht="7.5" customHeight="1" x14ac:dyDescent="0.3"/>
    <row r="4" spans="2:15" ht="14.5" thickBot="1" x14ac:dyDescent="0.35">
      <c r="C4" s="273" t="s">
        <v>182</v>
      </c>
      <c r="D4" s="273" t="s">
        <v>183</v>
      </c>
      <c r="E4" s="274" t="s">
        <v>175</v>
      </c>
      <c r="G4" s="118"/>
      <c r="H4" s="118"/>
      <c r="I4" s="118"/>
      <c r="J4" s="118"/>
      <c r="L4" s="118"/>
      <c r="M4" s="118"/>
      <c r="N4" s="118"/>
      <c r="O4" s="118"/>
    </row>
    <row r="5" spans="2:15" x14ac:dyDescent="0.3">
      <c r="B5" s="142" t="s">
        <v>176</v>
      </c>
      <c r="C5" s="272">
        <v>20.459100000000003</v>
      </c>
      <c r="D5" s="272">
        <v>17.025066666666664</v>
      </c>
      <c r="E5" s="95">
        <v>0.20170454545454586</v>
      </c>
      <c r="F5" s="69"/>
      <c r="H5" s="56"/>
      <c r="J5" s="56"/>
    </row>
    <row r="6" spans="2:15" x14ac:dyDescent="0.3">
      <c r="B6" s="142" t="s">
        <v>177</v>
      </c>
      <c r="C6" s="272">
        <v>5.5257333333333341</v>
      </c>
      <c r="D6" s="272">
        <v>4.5228666666666664</v>
      </c>
      <c r="E6" s="95">
        <v>0.22173252951667854</v>
      </c>
      <c r="F6" s="69"/>
      <c r="J6" s="306"/>
    </row>
    <row r="7" spans="2:15" ht="14.5" thickBot="1" x14ac:dyDescent="0.35">
      <c r="B7" s="275" t="s">
        <v>178</v>
      </c>
      <c r="C7" s="276">
        <v>1.9366666666666667E-2</v>
      </c>
      <c r="D7" s="276">
        <v>2.0466666666666664E-2</v>
      </c>
      <c r="E7" s="97">
        <v>-5.3745928338762017E-2</v>
      </c>
      <c r="F7" s="69"/>
    </row>
    <row r="8" spans="2:15" hidden="1" x14ac:dyDescent="0.3">
      <c r="C8" s="171" t="e">
        <v>#REF!</v>
      </c>
      <c r="D8" s="171" t="e">
        <v>#REF!</v>
      </c>
    </row>
    <row r="10" spans="2:15" ht="18" x14ac:dyDescent="0.3">
      <c r="B10" s="345" t="s">
        <v>179</v>
      </c>
      <c r="C10" s="345"/>
      <c r="D10" s="345"/>
      <c r="E10" s="345"/>
    </row>
    <row r="11" spans="2:15" ht="8.25" customHeight="1" x14ac:dyDescent="0.3"/>
    <row r="12" spans="2:15" ht="14.5" thickBot="1" x14ac:dyDescent="0.35">
      <c r="C12" s="273" t="s">
        <v>182</v>
      </c>
      <c r="D12" s="273" t="s">
        <v>1</v>
      </c>
      <c r="E12" s="273" t="s">
        <v>183</v>
      </c>
      <c r="H12" s="56"/>
    </row>
    <row r="13" spans="2:15" x14ac:dyDescent="0.3">
      <c r="B13" s="142" t="s">
        <v>176</v>
      </c>
      <c r="C13" s="272">
        <v>20.400300000000001</v>
      </c>
      <c r="D13" s="272">
        <v>20.510300000000001</v>
      </c>
      <c r="E13" s="272">
        <v>16.678000000000001</v>
      </c>
    </row>
    <row r="14" spans="2:15" x14ac:dyDescent="0.3">
      <c r="B14" s="142" t="s">
        <v>177</v>
      </c>
      <c r="C14" s="272">
        <v>5.5694999999999997</v>
      </c>
      <c r="D14" s="272">
        <v>5.46</v>
      </c>
      <c r="E14" s="272">
        <v>4.4829999999999997</v>
      </c>
    </row>
    <row r="15" spans="2:15" ht="14.5" thickBot="1" x14ac:dyDescent="0.35">
      <c r="B15" s="275" t="s">
        <v>178</v>
      </c>
      <c r="C15" s="276">
        <v>1.9E-2</v>
      </c>
      <c r="D15" s="276">
        <v>1.9900000000000001E-2</v>
      </c>
      <c r="E15" s="276">
        <v>0.02</v>
      </c>
    </row>
  </sheetData>
  <mergeCells count="4">
    <mergeCell ref="L2:O2"/>
    <mergeCell ref="B10:E10"/>
    <mergeCell ref="B2:F2"/>
    <mergeCell ref="G2:J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C402-CE9F-4A51-AFE4-0EC0213E9BB4}">
  <dimension ref="B2:U26"/>
  <sheetViews>
    <sheetView workbookViewId="0">
      <selection activeCell="B5" sqref="B5"/>
    </sheetView>
  </sheetViews>
  <sheetFormatPr defaultColWidth="9.1796875" defaultRowHeight="14.5" x14ac:dyDescent="0.35"/>
  <cols>
    <col min="1" max="1" width="9.1796875" style="9"/>
    <col min="2" max="2" width="53.453125" style="9" customWidth="1"/>
    <col min="3" max="3" width="9" style="9" bestFit="1" customWidth="1"/>
    <col min="4" max="4" width="9.54296875" style="9" bestFit="1" customWidth="1"/>
    <col min="5" max="5" width="7.453125" style="9" bestFit="1" customWidth="1"/>
    <col min="6" max="6" width="11.81640625" style="9" bestFit="1" customWidth="1"/>
    <col min="7" max="7" width="10.54296875" style="9" bestFit="1" customWidth="1"/>
    <col min="8" max="8" width="19.453125" style="9" bestFit="1" customWidth="1"/>
    <col min="9" max="9" width="16.7265625" style="9" bestFit="1" customWidth="1"/>
    <col min="10" max="10" width="8.453125" style="9" bestFit="1" customWidth="1"/>
    <col min="11" max="11" width="9.1796875" style="9" bestFit="1" customWidth="1"/>
    <col min="12" max="12" width="52.26953125" style="9" customWidth="1"/>
    <col min="13" max="13" width="8.1796875" style="9" bestFit="1" customWidth="1"/>
    <col min="14" max="14" width="8.7265625" style="9" bestFit="1" customWidth="1"/>
    <col min="15" max="15" width="7.26953125" style="9" bestFit="1" customWidth="1"/>
    <col min="16" max="16" width="10.7265625" style="9" bestFit="1" customWidth="1"/>
    <col min="17" max="17" width="9.453125" style="9" bestFit="1" customWidth="1"/>
    <col min="18" max="18" width="18" style="9" bestFit="1" customWidth="1"/>
    <col min="19" max="19" width="15.1796875" style="9" bestFit="1" customWidth="1"/>
    <col min="20" max="20" width="8.453125" style="9" bestFit="1" customWidth="1"/>
    <col min="21" max="16384" width="9.1796875" style="9"/>
  </cols>
  <sheetData>
    <row r="2" spans="2:21" ht="22.5" x14ac:dyDescent="0.45">
      <c r="B2" s="388" t="s">
        <v>180</v>
      </c>
      <c r="C2" s="388"/>
      <c r="D2" s="388"/>
      <c r="E2" s="388"/>
      <c r="F2" s="388"/>
      <c r="G2" s="388"/>
      <c r="H2" s="388"/>
      <c r="I2" s="388"/>
      <c r="J2" s="388"/>
      <c r="L2" s="388" t="s">
        <v>181</v>
      </c>
      <c r="M2" s="388"/>
      <c r="N2" s="388"/>
      <c r="O2" s="388"/>
      <c r="P2" s="388"/>
      <c r="Q2" s="388"/>
      <c r="R2" s="388"/>
      <c r="S2" s="388"/>
      <c r="T2" s="388"/>
    </row>
    <row r="3" spans="2:21" ht="22.5" x14ac:dyDescent="0.45">
      <c r="B3" s="16"/>
      <c r="C3" s="16"/>
      <c r="D3" s="16"/>
      <c r="E3" s="16"/>
      <c r="F3" s="16"/>
      <c r="G3" s="16"/>
      <c r="H3" s="16"/>
      <c r="I3" s="16"/>
      <c r="J3" s="16"/>
      <c r="L3" s="16"/>
      <c r="M3" s="16"/>
      <c r="N3" s="16"/>
      <c r="O3" s="16"/>
      <c r="P3" s="16"/>
      <c r="Q3" s="16"/>
      <c r="R3" s="16"/>
      <c r="S3" s="16"/>
      <c r="T3" s="16"/>
    </row>
    <row r="4" spans="2:21" ht="15.75" customHeight="1" x14ac:dyDescent="0.35">
      <c r="C4" s="389" t="s">
        <v>141</v>
      </c>
      <c r="D4" s="389"/>
      <c r="E4" s="389"/>
      <c r="F4" s="389"/>
      <c r="G4" s="389"/>
      <c r="H4" s="390" t="s">
        <v>168</v>
      </c>
      <c r="I4" s="18"/>
      <c r="J4" s="18"/>
      <c r="M4" s="389" t="s">
        <v>141</v>
      </c>
      <c r="N4" s="389"/>
      <c r="O4" s="389"/>
      <c r="P4" s="389"/>
      <c r="Q4" s="389"/>
      <c r="R4" s="391" t="s">
        <v>168</v>
      </c>
    </row>
    <row r="5" spans="2:21" ht="32.25" customHeight="1" x14ac:dyDescent="0.35">
      <c r="C5" s="11" t="s">
        <v>143</v>
      </c>
      <c r="D5" s="11" t="s">
        <v>169</v>
      </c>
      <c r="E5" s="11" t="s">
        <v>145</v>
      </c>
      <c r="F5" s="11" t="s">
        <v>146</v>
      </c>
      <c r="G5" s="11" t="s">
        <v>147</v>
      </c>
      <c r="H5" s="390"/>
      <c r="I5" s="11" t="s">
        <v>148</v>
      </c>
      <c r="J5" s="11" t="s">
        <v>149</v>
      </c>
      <c r="M5" s="4" t="s">
        <v>143</v>
      </c>
      <c r="N5" s="4" t="s">
        <v>169</v>
      </c>
      <c r="O5" s="4" t="s">
        <v>145</v>
      </c>
      <c r="P5" s="4" t="s">
        <v>146</v>
      </c>
      <c r="Q5" s="4" t="s">
        <v>147</v>
      </c>
      <c r="R5" s="391"/>
      <c r="S5" s="4" t="s">
        <v>148</v>
      </c>
      <c r="T5" s="4" t="s">
        <v>149</v>
      </c>
    </row>
    <row r="6" spans="2:21" ht="15.5" x14ac:dyDescent="0.35">
      <c r="B6" s="17"/>
      <c r="L6" s="17"/>
    </row>
    <row r="7" spans="2:21" x14ac:dyDescent="0.35">
      <c r="B7" s="3" t="s">
        <v>150</v>
      </c>
      <c r="C7" s="5">
        <v>314.24136166318544</v>
      </c>
      <c r="D7" s="5">
        <v>112.1625995503</v>
      </c>
      <c r="E7" s="5">
        <v>83.718458645219997</v>
      </c>
      <c r="F7" s="5">
        <v>44.419347160441973</v>
      </c>
      <c r="G7" s="5">
        <v>39.750122130046243</v>
      </c>
      <c r="H7" s="5"/>
      <c r="I7" s="5"/>
      <c r="J7" s="5">
        <v>594.29188914919371</v>
      </c>
      <c r="K7" s="19"/>
      <c r="L7" s="3" t="s">
        <v>150</v>
      </c>
      <c r="M7" s="5">
        <v>1321.983812843047</v>
      </c>
      <c r="N7" s="5">
        <v>447.9</v>
      </c>
      <c r="O7" s="5">
        <v>303.00986830912001</v>
      </c>
      <c r="P7" s="5">
        <v>152.30295710567259</v>
      </c>
      <c r="Q7" s="5">
        <v>146.88732301288479</v>
      </c>
      <c r="R7" s="5"/>
      <c r="S7" s="5"/>
      <c r="T7" s="5">
        <v>2372.0839612707246</v>
      </c>
      <c r="U7" s="19"/>
    </row>
    <row r="8" spans="2:21" ht="15.5" x14ac:dyDescent="0.35">
      <c r="B8" s="21"/>
      <c r="K8" s="19"/>
      <c r="L8" s="17"/>
      <c r="U8" s="19"/>
    </row>
    <row r="9" spans="2:21" x14ac:dyDescent="0.35">
      <c r="B9" s="3" t="s">
        <v>151</v>
      </c>
      <c r="C9" s="6">
        <v>20752.643886964044</v>
      </c>
      <c r="D9" s="6">
        <v>21035.630700034297</v>
      </c>
      <c r="E9" s="6">
        <v>4397.7489185479099</v>
      </c>
      <c r="F9" s="6">
        <v>2241.6385734841219</v>
      </c>
      <c r="G9" s="6">
        <v>3215.1144089408031</v>
      </c>
      <c r="H9" s="6">
        <v>3732.2001558271554</v>
      </c>
      <c r="I9" s="6">
        <v>-564.3324719541871</v>
      </c>
      <c r="J9" s="6">
        <v>54810.644171844157</v>
      </c>
      <c r="K9" s="19"/>
      <c r="L9" s="3" t="s">
        <v>151</v>
      </c>
      <c r="M9" s="6">
        <v>84040.781391197917</v>
      </c>
      <c r="N9" s="6">
        <v>75107.034301678723</v>
      </c>
      <c r="O9" s="6">
        <v>16270.489283492387</v>
      </c>
      <c r="P9" s="6">
        <v>10130.263688888646</v>
      </c>
      <c r="Q9" s="6">
        <v>12286.911829832634</v>
      </c>
      <c r="R9" s="6">
        <v>14116.921818766508</v>
      </c>
      <c r="S9" s="6">
        <v>-1991.1565706847227</v>
      </c>
      <c r="T9" s="6">
        <v>209961.2457431721</v>
      </c>
      <c r="U9" s="19"/>
    </row>
    <row r="10" spans="2:21" x14ac:dyDescent="0.35">
      <c r="B10" s="10" t="s">
        <v>152</v>
      </c>
      <c r="C10" s="2">
        <v>-272.96476733000009</v>
      </c>
      <c r="D10" s="2">
        <v>0</v>
      </c>
      <c r="E10" s="2">
        <v>-46.307465108999999</v>
      </c>
      <c r="F10" s="2">
        <v>0</v>
      </c>
      <c r="G10" s="2">
        <v>-5.9977765471290043</v>
      </c>
      <c r="H10" s="2">
        <v>-239.06246296805801</v>
      </c>
      <c r="I10" s="2">
        <v>564.3324719541871</v>
      </c>
      <c r="J10" s="2">
        <v>7.2759576141834261E-14</v>
      </c>
      <c r="K10" s="19"/>
      <c r="L10" s="10" t="s">
        <v>152</v>
      </c>
      <c r="M10" s="2">
        <v>-1105.2143305500001</v>
      </c>
      <c r="N10" s="2">
        <v>0</v>
      </c>
      <c r="O10" s="2">
        <v>-121.43723921859973</v>
      </c>
      <c r="P10" s="2">
        <v>0</v>
      </c>
      <c r="Q10" s="2">
        <v>-11.969341886342619</v>
      </c>
      <c r="R10" s="2">
        <v>-752.53565902977994</v>
      </c>
      <c r="S10" s="2">
        <v>1991.1565706847227</v>
      </c>
      <c r="T10" s="2">
        <v>2.473825588822365E-13</v>
      </c>
      <c r="U10" s="19"/>
    </row>
    <row r="11" spans="2:21" x14ac:dyDescent="0.35">
      <c r="B11" s="3" t="s">
        <v>170</v>
      </c>
      <c r="C11" s="14">
        <v>20479.679119634045</v>
      </c>
      <c r="D11" s="14">
        <v>21035.630700034297</v>
      </c>
      <c r="E11" s="14">
        <v>4351.4414534389098</v>
      </c>
      <c r="F11" s="14">
        <v>2241.6385734841219</v>
      </c>
      <c r="G11" s="14">
        <v>3209.1166323936732</v>
      </c>
      <c r="H11" s="14">
        <v>3493.1376928590967</v>
      </c>
      <c r="I11" s="14">
        <v>0</v>
      </c>
      <c r="J11" s="14">
        <v>54810.644171844157</v>
      </c>
      <c r="K11" s="19"/>
      <c r="L11" s="3" t="s">
        <v>170</v>
      </c>
      <c r="M11" s="6">
        <v>82935.567060647925</v>
      </c>
      <c r="N11" s="6">
        <v>75107.034301678723</v>
      </c>
      <c r="O11" s="6">
        <v>16149.052044273787</v>
      </c>
      <c r="P11" s="6">
        <v>10130.263688888646</v>
      </c>
      <c r="Q11" s="6">
        <v>12274.942487946291</v>
      </c>
      <c r="R11" s="6">
        <v>13364.386159736729</v>
      </c>
      <c r="S11" s="6">
        <v>0</v>
      </c>
      <c r="T11" s="6">
        <v>209961.2457431721</v>
      </c>
      <c r="U11" s="19"/>
    </row>
    <row r="12" spans="2:21" x14ac:dyDescent="0.35">
      <c r="B12" s="10" t="s">
        <v>63</v>
      </c>
      <c r="C12" s="2">
        <v>3717.3674516967722</v>
      </c>
      <c r="D12" s="2">
        <v>2533.4112290825128</v>
      </c>
      <c r="E12" s="2">
        <v>784.67106577524282</v>
      </c>
      <c r="F12" s="2">
        <v>240.73233382667053</v>
      </c>
      <c r="G12" s="2">
        <v>328.27740001895393</v>
      </c>
      <c r="H12" s="2">
        <v>154.17930904207412</v>
      </c>
      <c r="I12" s="2">
        <v>0</v>
      </c>
      <c r="J12" s="2">
        <v>7758.6387894422223</v>
      </c>
      <c r="K12" s="19"/>
      <c r="L12" s="10" t="s">
        <v>63</v>
      </c>
      <c r="M12" s="2">
        <v>16838.631644757883</v>
      </c>
      <c r="N12" s="2">
        <v>8731.2056185794008</v>
      </c>
      <c r="O12" s="2">
        <v>2551.6345736895883</v>
      </c>
      <c r="P12" s="2">
        <v>1142.1986024689872</v>
      </c>
      <c r="Q12" s="2">
        <v>1026.9398858630573</v>
      </c>
      <c r="R12" s="2">
        <v>296.63992913479785</v>
      </c>
      <c r="S12" s="2">
        <v>0</v>
      </c>
      <c r="T12" s="2">
        <v>30587.250254493709</v>
      </c>
      <c r="U12" s="19"/>
    </row>
    <row r="13" spans="2:21" x14ac:dyDescent="0.35">
      <c r="B13" s="3" t="s">
        <v>154</v>
      </c>
      <c r="C13" s="6">
        <v>4473.6004930436347</v>
      </c>
      <c r="D13" s="6">
        <v>3087.7490620552562</v>
      </c>
      <c r="E13" s="6">
        <v>1058.4861513843732</v>
      </c>
      <c r="F13" s="6">
        <v>376.11302005303071</v>
      </c>
      <c r="G13" s="6">
        <v>585.02319890304</v>
      </c>
      <c r="H13" s="6">
        <v>402.39335291259351</v>
      </c>
      <c r="I13" s="6">
        <v>0</v>
      </c>
      <c r="J13" s="6">
        <v>9983.3652783519319</v>
      </c>
      <c r="K13" s="19"/>
      <c r="L13" s="3" t="s">
        <v>154</v>
      </c>
      <c r="M13" s="6">
        <v>19896.094103741321</v>
      </c>
      <c r="N13" s="6">
        <v>11025.057689166877</v>
      </c>
      <c r="O13" s="6">
        <v>3693.2270750060188</v>
      </c>
      <c r="P13" s="6">
        <v>1814.9405053848513</v>
      </c>
      <c r="Q13" s="6">
        <v>2051.1720728662694</v>
      </c>
      <c r="R13" s="6">
        <v>1141.4573785788609</v>
      </c>
      <c r="S13" s="6">
        <v>0</v>
      </c>
      <c r="T13" s="6">
        <v>39621.948824744199</v>
      </c>
      <c r="U13" s="19"/>
    </row>
    <row r="14" spans="2:21" x14ac:dyDescent="0.35">
      <c r="B14" s="15" t="s">
        <v>155</v>
      </c>
      <c r="C14" s="13">
        <f>+C13/C9</f>
        <v>0.21556773765359921</v>
      </c>
      <c r="D14" s="13">
        <f t="shared" ref="D14:J14" si="0">+D13/D9</f>
        <v>0.14678661676876756</v>
      </c>
      <c r="E14" s="13">
        <f t="shared" si="0"/>
        <v>0.24068817274222062</v>
      </c>
      <c r="F14" s="13">
        <f t="shared" si="0"/>
        <v>0.16778486260095346</v>
      </c>
      <c r="G14" s="13">
        <f t="shared" si="0"/>
        <v>0.18196030513756176</v>
      </c>
      <c r="H14" s="13">
        <f t="shared" si="0"/>
        <v>0.10781665937297845</v>
      </c>
      <c r="I14" s="13">
        <f t="shared" si="0"/>
        <v>0</v>
      </c>
      <c r="J14" s="13">
        <f t="shared" si="0"/>
        <v>0.18214281968757295</v>
      </c>
      <c r="K14" s="19"/>
      <c r="L14" s="15" t="s">
        <v>155</v>
      </c>
      <c r="M14" s="7">
        <f>+M13/M9</f>
        <v>0.2367433259708501</v>
      </c>
      <c r="N14" s="7">
        <f t="shared" ref="N14" si="1">+N13/N9</f>
        <v>0.14679127982717399</v>
      </c>
      <c r="O14" s="7">
        <f t="shared" ref="O14" si="2">+O13/O9</f>
        <v>0.22698930626217065</v>
      </c>
      <c r="P14" s="7">
        <f t="shared" ref="P14" si="3">+P13/P9</f>
        <v>0.17916024312136752</v>
      </c>
      <c r="Q14" s="7">
        <f t="shared" ref="Q14" si="4">+Q13/Q9</f>
        <v>0.16693959403908326</v>
      </c>
      <c r="R14" s="7">
        <f t="shared" ref="R14" si="5">+R13/R9</f>
        <v>8.0857384721182646E-2</v>
      </c>
      <c r="S14" s="7">
        <f t="shared" ref="S14" si="6">+S13/S9</f>
        <v>0</v>
      </c>
      <c r="T14" s="7">
        <f t="shared" ref="T14" si="7">+T13/T9</f>
        <v>0.18871077224037044</v>
      </c>
      <c r="U14" s="19"/>
    </row>
    <row r="15" spans="2:21" x14ac:dyDescent="0.35">
      <c r="B15" s="10" t="s">
        <v>156</v>
      </c>
      <c r="C15" s="2">
        <v>-12.271397363759533</v>
      </c>
      <c r="D15" s="2">
        <v>-30.56967066735195</v>
      </c>
      <c r="E15" s="2">
        <v>6.6893640866200004</v>
      </c>
      <c r="F15" s="2">
        <v>-2.3217891715990482</v>
      </c>
      <c r="G15" s="2">
        <v>1.4763906684679997</v>
      </c>
      <c r="H15" s="2">
        <v>33.777558297783997</v>
      </c>
      <c r="I15" s="2">
        <v>0</v>
      </c>
      <c r="J15" s="2">
        <v>-3.2195441498385335</v>
      </c>
      <c r="K15" s="19"/>
      <c r="L15" s="10" t="s">
        <v>156</v>
      </c>
      <c r="M15" s="2">
        <v>33.824150823439965</v>
      </c>
      <c r="N15" s="2">
        <v>-30.169237300334963</v>
      </c>
      <c r="O15" s="2">
        <v>27.880616459400997</v>
      </c>
      <c r="P15" s="2">
        <v>14.888178314559994</v>
      </c>
      <c r="Q15" s="2">
        <v>5.5598189382024996</v>
      </c>
      <c r="R15" s="2">
        <v>40.182085422520998</v>
      </c>
      <c r="S15" s="2">
        <v>0</v>
      </c>
      <c r="T15" s="2">
        <v>92.165612657789495</v>
      </c>
      <c r="U15" s="19"/>
    </row>
    <row r="16" spans="2:21" x14ac:dyDescent="0.35">
      <c r="B16" s="10" t="s">
        <v>157</v>
      </c>
      <c r="C16" s="2">
        <v>768.504438670632</v>
      </c>
      <c r="D16" s="2">
        <v>584.907503640095</v>
      </c>
      <c r="E16" s="2">
        <v>267.12572152251016</v>
      </c>
      <c r="F16" s="2">
        <v>137.70247539795912</v>
      </c>
      <c r="G16" s="2">
        <v>255.26940821561789</v>
      </c>
      <c r="H16" s="2">
        <v>214.43648561273491</v>
      </c>
      <c r="I16" s="2">
        <v>0</v>
      </c>
      <c r="J16" s="2">
        <v>2227.9460330595493</v>
      </c>
      <c r="K16" s="19"/>
      <c r="L16" s="10" t="s">
        <v>157</v>
      </c>
      <c r="M16" s="2">
        <v>3023.6383080700016</v>
      </c>
      <c r="N16" s="2">
        <v>2324.0213078878096</v>
      </c>
      <c r="O16" s="2">
        <v>1113.7118848570292</v>
      </c>
      <c r="P16" s="2">
        <v>657.85372460130418</v>
      </c>
      <c r="Q16" s="2">
        <v>1018.6723680650098</v>
      </c>
      <c r="R16" s="2">
        <v>804.63536411154178</v>
      </c>
      <c r="S16" s="2">
        <v>0</v>
      </c>
      <c r="T16" s="2">
        <v>8942.5329575926953</v>
      </c>
      <c r="U16" s="19"/>
    </row>
    <row r="17" spans="2:21" x14ac:dyDescent="0.35">
      <c r="B17" s="10" t="s">
        <v>158</v>
      </c>
      <c r="C17" s="2">
        <v>-753.54257376037424</v>
      </c>
      <c r="D17" s="2">
        <v>-13.532699765400903</v>
      </c>
      <c r="E17" s="2">
        <v>18.748225984449032</v>
      </c>
      <c r="F17" s="2">
        <v>-25.16038043076999</v>
      </c>
      <c r="G17" s="2">
        <v>-51.55465515430302</v>
      </c>
      <c r="H17" s="2">
        <v>-10.971037523933045</v>
      </c>
      <c r="I17" s="2">
        <v>0</v>
      </c>
      <c r="J17" s="2">
        <v>-836.01312065033289</v>
      </c>
      <c r="K17" s="19"/>
      <c r="L17" s="10" t="s">
        <v>158</v>
      </c>
      <c r="M17" s="2">
        <v>-2415.9892542798902</v>
      </c>
      <c r="N17" s="2">
        <v>-404.41213588923489</v>
      </c>
      <c r="O17" s="2">
        <v>-138.69679935117949</v>
      </c>
      <c r="P17" s="2">
        <v>-388.90799747748406</v>
      </c>
      <c r="Q17" s="2">
        <v>-134.43779306853452</v>
      </c>
      <c r="R17" s="2">
        <v>-24.017232292789036</v>
      </c>
      <c r="S17" s="2">
        <v>0</v>
      </c>
      <c r="T17" s="2">
        <v>-3506.4612123591128</v>
      </c>
      <c r="U17" s="19"/>
    </row>
    <row r="18" spans="2:21" x14ac:dyDescent="0.35">
      <c r="B18" s="10" t="s">
        <v>160</v>
      </c>
      <c r="C18" s="2">
        <v>100.77149088383374</v>
      </c>
      <c r="D18" s="2">
        <v>7.3659373114319999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108.1374281952657</v>
      </c>
      <c r="K18" s="19"/>
      <c r="L18" s="10" t="s">
        <v>160</v>
      </c>
      <c r="M18" s="2">
        <v>405.51843603000003</v>
      </c>
      <c r="N18" s="2">
        <v>7.3659373114319999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412.88437334143202</v>
      </c>
      <c r="U18" s="19"/>
    </row>
    <row r="19" spans="2:21" x14ac:dyDescent="0.35">
      <c r="B19" s="10" t="s">
        <v>161</v>
      </c>
      <c r="C19" s="2">
        <v>2937.5278891190833</v>
      </c>
      <c r="D19" s="2">
        <v>2654.3129466285427</v>
      </c>
      <c r="E19" s="2">
        <v>803.41929175969187</v>
      </c>
      <c r="F19" s="2">
        <v>215.57195339360774</v>
      </c>
      <c r="G19" s="2">
        <v>276.72274717930702</v>
      </c>
      <c r="H19" s="2">
        <v>143.20827131060074</v>
      </c>
      <c r="I19" s="2">
        <v>0</v>
      </c>
      <c r="J19" s="2">
        <v>7030.7630993908342</v>
      </c>
      <c r="K19" s="19"/>
      <c r="L19" s="10" t="s">
        <v>161</v>
      </c>
      <c r="M19" s="2">
        <v>14828.160826766762</v>
      </c>
      <c r="N19" s="2">
        <v>8334.159420001597</v>
      </c>
      <c r="O19" s="2">
        <v>2412.9377743384093</v>
      </c>
      <c r="P19" s="2">
        <v>753.29060498748868</v>
      </c>
      <c r="Q19" s="2">
        <v>892.50209510917887</v>
      </c>
      <c r="R19" s="2">
        <v>272.62269659325477</v>
      </c>
      <c r="S19" s="2">
        <v>0</v>
      </c>
      <c r="T19" s="2">
        <v>27493.67341779669</v>
      </c>
      <c r="U19" s="19"/>
    </row>
    <row r="20" spans="2:21" ht="15.5" x14ac:dyDescent="0.35">
      <c r="B20" s="12"/>
      <c r="K20" s="19"/>
      <c r="L20" s="8"/>
      <c r="M20" s="20"/>
      <c r="N20" s="20"/>
      <c r="O20" s="20"/>
      <c r="P20" s="20"/>
      <c r="Q20" s="20"/>
      <c r="R20" s="20"/>
      <c r="S20" s="20"/>
      <c r="T20" s="20"/>
      <c r="U20" s="19"/>
    </row>
    <row r="21" spans="2:21" x14ac:dyDescent="0.35">
      <c r="B21" s="3" t="s">
        <v>162</v>
      </c>
      <c r="C21" s="6">
        <v>82115.13687479416</v>
      </c>
      <c r="D21" s="6">
        <v>101756.56710139253</v>
      </c>
      <c r="E21" s="6">
        <v>37918.91884456377</v>
      </c>
      <c r="F21" s="6">
        <v>12132.061781181572</v>
      </c>
      <c r="G21" s="6">
        <v>21637.330477443851</v>
      </c>
      <c r="H21" s="6">
        <v>13062.771989055449</v>
      </c>
      <c r="I21" s="6">
        <v>-12322.621014866532</v>
      </c>
      <c r="J21" s="6">
        <v>256300.16605356481</v>
      </c>
      <c r="K21" s="19"/>
      <c r="L21" s="3" t="s">
        <v>162</v>
      </c>
      <c r="M21" s="6">
        <v>82115.13687479416</v>
      </c>
      <c r="N21" s="6">
        <v>101756.56710139253</v>
      </c>
      <c r="O21" s="6">
        <v>37918.91884456377</v>
      </c>
      <c r="P21" s="6">
        <v>12132.061781181572</v>
      </c>
      <c r="Q21" s="6">
        <v>21637.330477443851</v>
      </c>
      <c r="R21" s="6">
        <v>13062.771989055449</v>
      </c>
      <c r="S21" s="6">
        <v>-12322.621014866532</v>
      </c>
      <c r="T21" s="6">
        <v>256300.16605356481</v>
      </c>
      <c r="U21" s="19"/>
    </row>
    <row r="22" spans="2:21" x14ac:dyDescent="0.35">
      <c r="B22" s="10" t="s">
        <v>163</v>
      </c>
      <c r="C22" s="2">
        <v>8068.3029706999996</v>
      </c>
      <c r="D22" s="2">
        <v>658.65929677637996</v>
      </c>
      <c r="E22" s="2">
        <v>0</v>
      </c>
      <c r="F22" s="2">
        <v>461.29692721982804</v>
      </c>
      <c r="G22" s="2">
        <v>0</v>
      </c>
      <c r="H22" s="2">
        <v>0</v>
      </c>
      <c r="I22" s="2">
        <v>0</v>
      </c>
      <c r="J22" s="2">
        <v>9188.2591946962093</v>
      </c>
      <c r="K22" s="19"/>
      <c r="L22" s="10" t="s">
        <v>163</v>
      </c>
      <c r="M22" s="2">
        <v>8068.3029706999996</v>
      </c>
      <c r="N22" s="2">
        <v>658.65929677637996</v>
      </c>
      <c r="O22" s="2">
        <v>0</v>
      </c>
      <c r="P22" s="2">
        <v>461.29692721982804</v>
      </c>
      <c r="Q22" s="2">
        <v>0</v>
      </c>
      <c r="R22" s="2">
        <v>0</v>
      </c>
      <c r="S22" s="2">
        <v>0</v>
      </c>
      <c r="T22" s="2">
        <v>9188.2591946962093</v>
      </c>
      <c r="U22" s="19"/>
    </row>
    <row r="23" spans="2:21" x14ac:dyDescent="0.35">
      <c r="B23" s="10" t="s">
        <v>164</v>
      </c>
      <c r="C23" s="2">
        <v>56387.769210808052</v>
      </c>
      <c r="D23" s="2">
        <v>35480.129346714632</v>
      </c>
      <c r="E23" s="2">
        <v>11477.643865638624</v>
      </c>
      <c r="F23" s="2">
        <v>2220.4204738553885</v>
      </c>
      <c r="G23" s="2">
        <v>5837.292707864005</v>
      </c>
      <c r="H23" s="2">
        <v>4885.9306995875531</v>
      </c>
      <c r="I23" s="2">
        <v>-7842.8590500401888</v>
      </c>
      <c r="J23" s="2">
        <v>108446.32725442808</v>
      </c>
      <c r="K23" s="19"/>
      <c r="L23" s="10" t="s">
        <v>164</v>
      </c>
      <c r="M23" s="2">
        <v>56387.769210808052</v>
      </c>
      <c r="N23" s="2">
        <v>35480.129346714632</v>
      </c>
      <c r="O23" s="2">
        <v>11477.643865638624</v>
      </c>
      <c r="P23" s="2">
        <v>2220.4204738553885</v>
      </c>
      <c r="Q23" s="2">
        <v>5837.292707864005</v>
      </c>
      <c r="R23" s="2">
        <v>4885.9306995875531</v>
      </c>
      <c r="S23" s="2">
        <v>-7842.8590500401888</v>
      </c>
      <c r="T23" s="2">
        <v>108446.32725442808</v>
      </c>
      <c r="U23" s="19"/>
    </row>
    <row r="24" spans="2:21" x14ac:dyDescent="0.35">
      <c r="B24" s="10" t="s">
        <v>165</v>
      </c>
      <c r="C24" s="2">
        <v>5141.5452999739782</v>
      </c>
      <c r="D24" s="2">
        <v>1693.4636882398565</v>
      </c>
      <c r="E24" s="2">
        <v>886.3636237694401</v>
      </c>
      <c r="F24" s="2">
        <v>569.30772273494392</v>
      </c>
      <c r="G24" s="2">
        <v>1028.9038019572934</v>
      </c>
      <c r="H24" s="2">
        <v>435.68064477324077</v>
      </c>
      <c r="I24" s="2">
        <v>0</v>
      </c>
      <c r="J24" s="2">
        <v>9755.2647814487536</v>
      </c>
      <c r="K24" s="19"/>
      <c r="L24" s="10" t="s">
        <v>165</v>
      </c>
      <c r="M24" s="2">
        <v>5141.5452999739782</v>
      </c>
      <c r="N24" s="2">
        <v>1693.4636882398565</v>
      </c>
      <c r="O24" s="2">
        <v>886.3636237694401</v>
      </c>
      <c r="P24" s="2">
        <v>569.30772273494392</v>
      </c>
      <c r="Q24" s="2">
        <v>1028.9038019572934</v>
      </c>
      <c r="R24" s="2">
        <v>435.68064477324077</v>
      </c>
      <c r="S24" s="2">
        <v>0</v>
      </c>
      <c r="T24" s="2">
        <v>9755.2647814487536</v>
      </c>
      <c r="U24" s="19"/>
    </row>
    <row r="25" spans="2:21" hidden="1" x14ac:dyDescent="0.35">
      <c r="C25"/>
      <c r="D25"/>
      <c r="E25"/>
      <c r="F25"/>
      <c r="G25"/>
      <c r="H25"/>
      <c r="I25"/>
      <c r="J25"/>
      <c r="K25" s="19">
        <f t="shared" ref="K25" si="8">+SUM(C25:I25)</f>
        <v>0</v>
      </c>
      <c r="M25"/>
      <c r="N25"/>
      <c r="O25"/>
      <c r="P25"/>
      <c r="Q25"/>
      <c r="R25"/>
      <c r="S25"/>
      <c r="T25"/>
    </row>
    <row r="26" spans="2:21" x14ac:dyDescent="0.35">
      <c r="B26" s="1" t="s">
        <v>172</v>
      </c>
      <c r="C26"/>
      <c r="D26"/>
      <c r="E26"/>
      <c r="F26"/>
      <c r="G26"/>
      <c r="L26" s="1" t="s">
        <v>172</v>
      </c>
      <c r="M26"/>
      <c r="N26"/>
      <c r="O26"/>
      <c r="P26"/>
      <c r="Q26"/>
      <c r="R26"/>
    </row>
  </sheetData>
  <mergeCells count="6">
    <mergeCell ref="B2:J2"/>
    <mergeCell ref="L2:T2"/>
    <mergeCell ref="C4:G4"/>
    <mergeCell ref="H4:H5"/>
    <mergeCell ref="M4:Q4"/>
    <mergeCell ref="R4:R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B1:S30"/>
  <sheetViews>
    <sheetView showGridLines="0" tabSelected="1" zoomScale="110" zoomScaleNormal="110" zoomScalePageLayoutView="120" workbookViewId="0">
      <selection activeCell="F24" sqref="F24"/>
    </sheetView>
  </sheetViews>
  <sheetFormatPr defaultColWidth="11.453125" defaultRowHeight="13" x14ac:dyDescent="0.3"/>
  <cols>
    <col min="1" max="1" width="3.7265625" style="24" customWidth="1"/>
    <col min="2" max="2" width="1.26953125" style="24" customWidth="1"/>
    <col min="3" max="3" width="6.7265625" style="24" customWidth="1"/>
    <col min="4" max="4" width="22" style="24" customWidth="1"/>
    <col min="5" max="6" width="12.54296875" style="24" customWidth="1"/>
    <col min="7" max="7" width="1.81640625" style="24" hidden="1" customWidth="1"/>
    <col min="8" max="8" width="12.54296875" style="24" customWidth="1"/>
    <col min="9" max="9" width="4.7265625" style="24" customWidth="1"/>
    <col min="10" max="16384" width="11.453125" style="24"/>
  </cols>
  <sheetData>
    <row r="1" spans="2:9" ht="27" customHeight="1" x14ac:dyDescent="0.3">
      <c r="B1" s="345" t="s">
        <v>17</v>
      </c>
      <c r="C1" s="345"/>
      <c r="D1" s="345"/>
      <c r="E1" s="345"/>
      <c r="F1" s="345"/>
      <c r="G1" s="345"/>
      <c r="H1" s="345"/>
      <c r="I1" s="23"/>
    </row>
    <row r="2" spans="2:9" ht="6" customHeight="1" x14ac:dyDescent="0.3">
      <c r="E2" s="22"/>
      <c r="F2" s="22"/>
      <c r="G2" s="22"/>
      <c r="H2" s="22"/>
    </row>
    <row r="3" spans="2:9" ht="19.399999999999999" customHeight="1" x14ac:dyDescent="0.3">
      <c r="C3" s="79"/>
      <c r="D3" s="79"/>
      <c r="E3" s="315" t="str">
        <f>Resumen!F4</f>
        <v>1T25</v>
      </c>
      <c r="F3" s="315" t="str">
        <f>Resumen!G4</f>
        <v>1T24</v>
      </c>
      <c r="G3" s="316"/>
      <c r="H3" s="317" t="s">
        <v>2</v>
      </c>
    </row>
    <row r="4" spans="2:9" ht="19.399999999999999" customHeight="1" x14ac:dyDescent="0.3">
      <c r="C4" s="88" t="s">
        <v>18</v>
      </c>
      <c r="D4" s="88"/>
      <c r="E4" s="99"/>
      <c r="F4" s="99"/>
      <c r="G4" s="99"/>
      <c r="H4" s="100"/>
    </row>
    <row r="5" spans="2:9" ht="19.399999999999999" customHeight="1" x14ac:dyDescent="0.3">
      <c r="C5" s="347" t="s">
        <v>19</v>
      </c>
      <c r="D5" s="347"/>
      <c r="E5" s="92">
        <f>+[1]Consolidated!E6</f>
        <v>280.44822729644397</v>
      </c>
      <c r="F5" s="92">
        <f>+[1]Consolidated!F6</f>
        <v>286.23245212745798</v>
      </c>
      <c r="G5" s="101"/>
      <c r="H5" s="93">
        <f>(E5/F5-1)*100</f>
        <v>-2.0208137784594404</v>
      </c>
    </row>
    <row r="6" spans="2:9" ht="19.399999999999999" customHeight="1" x14ac:dyDescent="0.3">
      <c r="C6" s="347" t="s">
        <v>20</v>
      </c>
      <c r="D6" s="347"/>
      <c r="E6" s="92">
        <f>+[1]Consolidated!E7</f>
        <v>101.47396243987801</v>
      </c>
      <c r="F6" s="92">
        <f>+[1]Consolidated!F7</f>
        <v>104.82440902469699</v>
      </c>
      <c r="G6" s="101"/>
      <c r="H6" s="93">
        <f>(E6/F6-1)*100</f>
        <v>-3.196246576529338</v>
      </c>
    </row>
    <row r="7" spans="2:9" ht="19.399999999999999" customHeight="1" x14ac:dyDescent="0.3">
      <c r="C7" s="102" t="s">
        <v>21</v>
      </c>
      <c r="D7" s="102"/>
      <c r="E7" s="94">
        <f>+[1]Consolidated!E8</f>
        <v>381.92218973632203</v>
      </c>
      <c r="F7" s="94">
        <f>+[1]Consolidated!F8</f>
        <v>391.05686115215497</v>
      </c>
      <c r="G7" s="101"/>
      <c r="H7" s="93">
        <f t="shared" ref="H7:H11" si="0">(E7/F7-1)*100</f>
        <v>-2.335893401517064</v>
      </c>
    </row>
    <row r="8" spans="2:9" ht="19.399999999999999" customHeight="1" x14ac:dyDescent="0.3">
      <c r="C8" s="347" t="s">
        <v>22</v>
      </c>
      <c r="D8" s="347"/>
      <c r="E8" s="92">
        <f>+[1]Consolidated!E9</f>
        <v>58.842079877520007</v>
      </c>
      <c r="F8" s="92">
        <f>+[1]Consolidated!F9</f>
        <v>69.829992545910002</v>
      </c>
      <c r="G8" s="101"/>
      <c r="H8" s="93">
        <f t="shared" si="0"/>
        <v>-15.735233912800361</v>
      </c>
    </row>
    <row r="9" spans="2:9" ht="19.399999999999999" customHeight="1" x14ac:dyDescent="0.3">
      <c r="C9" s="347" t="s">
        <v>23</v>
      </c>
      <c r="D9" s="347"/>
      <c r="E9" s="92">
        <f>+[1]Consolidated!E10</f>
        <v>53.094007721149012</v>
      </c>
      <c r="F9" s="92">
        <f>+[1]Consolidated!F10</f>
        <v>51.859672906740002</v>
      </c>
      <c r="G9" s="101"/>
      <c r="H9" s="93">
        <f t="shared" si="0"/>
        <v>2.3801438482435655</v>
      </c>
    </row>
    <row r="10" spans="2:9" ht="19.399999999999999" customHeight="1" x14ac:dyDescent="0.3">
      <c r="C10" s="102" t="s">
        <v>24</v>
      </c>
      <c r="D10" s="102"/>
      <c r="E10" s="94">
        <f>+[1]Consolidated!E11</f>
        <v>493.85827733499099</v>
      </c>
      <c r="F10" s="94">
        <f>+[1]Consolidated!F11</f>
        <v>512.74652660480501</v>
      </c>
      <c r="G10" s="101"/>
      <c r="H10" s="93">
        <f t="shared" si="0"/>
        <v>-3.6837400722895541</v>
      </c>
    </row>
    <row r="11" spans="2:9" ht="19.399999999999999" customHeight="1" x14ac:dyDescent="0.3">
      <c r="C11" s="347" t="s">
        <v>25</v>
      </c>
      <c r="D11" s="347"/>
      <c r="E11" s="92">
        <f>+[1]Consolidated!E12</f>
        <v>53.611826720600007</v>
      </c>
      <c r="F11" s="92">
        <f>+[1]Consolidated!F12</f>
        <v>52.488534223199999</v>
      </c>
      <c r="G11" s="101"/>
      <c r="H11" s="93">
        <f t="shared" si="0"/>
        <v>2.140072139609317</v>
      </c>
    </row>
    <row r="12" spans="2:9" ht="19.399999999999999" customHeight="1" x14ac:dyDescent="0.3">
      <c r="C12" s="102" t="s">
        <v>26</v>
      </c>
      <c r="D12" s="102"/>
      <c r="E12" s="94">
        <f>+[1]Consolidated!E13</f>
        <v>547.47010405559104</v>
      </c>
      <c r="F12" s="94">
        <f>+[1]Consolidated!F13</f>
        <v>565.23506082800509</v>
      </c>
      <c r="G12" s="101"/>
      <c r="H12" s="93">
        <f>(E12/F12-1)*100</f>
        <v>-3.1429325609049097</v>
      </c>
    </row>
    <row r="13" spans="2:9" ht="19.399999999999999" customHeight="1" x14ac:dyDescent="0.3">
      <c r="C13" s="88" t="s">
        <v>27</v>
      </c>
      <c r="D13" s="103"/>
      <c r="E13" s="104"/>
      <c r="F13" s="104"/>
      <c r="G13" s="99"/>
      <c r="H13" s="105"/>
    </row>
    <row r="14" spans="2:9" ht="19.399999999999999" customHeight="1" x14ac:dyDescent="0.3">
      <c r="C14" s="91" t="s">
        <v>28</v>
      </c>
      <c r="D14" s="84"/>
      <c r="E14" s="96">
        <f>+[1]Consolidated!E15</f>
        <v>57038.754089888374</v>
      </c>
      <c r="F14" s="96">
        <f>+[1]Consolidated!F15</f>
        <v>50742.515793659462</v>
      </c>
      <c r="G14" s="101"/>
      <c r="H14" s="93">
        <f>(E14/F14-1)*100</f>
        <v>12.408210743495808</v>
      </c>
    </row>
    <row r="15" spans="2:9" ht="19.399999999999999" hidden="1" customHeight="1" x14ac:dyDescent="0.3">
      <c r="C15" s="91" t="s">
        <v>29</v>
      </c>
      <c r="D15" s="84"/>
      <c r="E15" s="92">
        <f>+[1]Consolidated!E16</f>
        <v>0.46323579321763603</v>
      </c>
      <c r="F15" s="92">
        <f>+[1]Consolidated!F16</f>
        <v>0.46548023282975309</v>
      </c>
      <c r="G15" s="101"/>
      <c r="H15" s="93">
        <f t="shared" ref="H15:H16" si="1">(E15/F15-1)*100</f>
        <v>-0.4821772126546886</v>
      </c>
    </row>
    <row r="16" spans="2:9" ht="19.399999999999999" customHeight="1" x14ac:dyDescent="0.3">
      <c r="C16" s="347" t="s">
        <v>5</v>
      </c>
      <c r="D16" s="347"/>
      <c r="E16" s="96">
        <f>+[1]Consolidated!E17</f>
        <v>10646.115590335967</v>
      </c>
      <c r="F16" s="96">
        <f>+[1]Consolidated!F17</f>
        <v>9663.3587278530922</v>
      </c>
      <c r="G16" s="106"/>
      <c r="H16" s="93">
        <f t="shared" si="1"/>
        <v>10.169930457515086</v>
      </c>
    </row>
    <row r="17" spans="2:19" ht="19.399999999999999" customHeight="1" x14ac:dyDescent="0.3">
      <c r="C17" s="348" t="s">
        <v>30</v>
      </c>
      <c r="D17" s="348"/>
      <c r="E17" s="318">
        <f>+[1]Consolidated!E18</f>
        <v>0.1866470570790969</v>
      </c>
      <c r="F17" s="318">
        <f>+[1]Consolidated!F18</f>
        <v>0.19043909385865684</v>
      </c>
      <c r="G17" s="319"/>
      <c r="H17" s="320" t="s">
        <v>190</v>
      </c>
    </row>
    <row r="18" spans="2:19" s="25" customFormat="1" ht="9" customHeight="1" x14ac:dyDescent="0.3">
      <c r="C18" s="39"/>
      <c r="D18" s="39"/>
      <c r="E18" s="26"/>
      <c r="F18" s="26"/>
      <c r="G18" s="40"/>
      <c r="H18" s="27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2:19" ht="13" customHeight="1" x14ac:dyDescent="0.3">
      <c r="B19" s="28"/>
      <c r="C19" s="349" t="s">
        <v>201</v>
      </c>
      <c r="D19" s="350"/>
      <c r="E19" s="350"/>
      <c r="F19" s="350"/>
      <c r="G19" s="350"/>
      <c r="H19" s="350"/>
    </row>
    <row r="20" spans="2:19" x14ac:dyDescent="0.3">
      <c r="B20" s="28"/>
      <c r="C20" s="335" t="s">
        <v>207</v>
      </c>
      <c r="D20" s="336"/>
      <c r="E20" s="336"/>
      <c r="F20" s="336"/>
      <c r="G20" s="336"/>
      <c r="H20" s="336"/>
      <c r="I20" s="28"/>
    </row>
    <row r="21" spans="2:19" x14ac:dyDescent="0.3">
      <c r="B21" s="28"/>
      <c r="C21" s="349" t="s">
        <v>31</v>
      </c>
      <c r="D21" s="349"/>
      <c r="E21" s="349"/>
      <c r="F21" s="349"/>
      <c r="G21" s="349"/>
      <c r="H21" s="349"/>
      <c r="I21" s="28"/>
    </row>
    <row r="22" spans="2:19" x14ac:dyDescent="0.3">
      <c r="B22" s="28"/>
      <c r="C22" s="29"/>
    </row>
    <row r="23" spans="2:19" x14ac:dyDescent="0.3">
      <c r="D23" s="30"/>
      <c r="E23" s="31"/>
      <c r="F23" s="31"/>
      <c r="H23" s="32"/>
    </row>
    <row r="24" spans="2:19" x14ac:dyDescent="0.3">
      <c r="E24" s="34"/>
      <c r="F24" s="34"/>
    </row>
    <row r="25" spans="2:19" x14ac:dyDescent="0.3">
      <c r="E25" s="35"/>
      <c r="F25" s="35"/>
    </row>
    <row r="26" spans="2:19" x14ac:dyDescent="0.3">
      <c r="E26" s="34"/>
      <c r="F26" s="34"/>
    </row>
    <row r="27" spans="2:19" x14ac:dyDescent="0.3">
      <c r="E27" s="36"/>
      <c r="F27" s="36"/>
      <c r="H27" s="32"/>
    </row>
    <row r="30" spans="2:19" x14ac:dyDescent="0.3">
      <c r="E30" s="346"/>
      <c r="F30" s="346"/>
      <c r="G30" s="346"/>
      <c r="H30" s="346"/>
    </row>
  </sheetData>
  <mergeCells count="11">
    <mergeCell ref="B1:H1"/>
    <mergeCell ref="E30:H30"/>
    <mergeCell ref="C16:D16"/>
    <mergeCell ref="C11:D11"/>
    <mergeCell ref="C9:D9"/>
    <mergeCell ref="C8:D8"/>
    <mergeCell ref="C5:D5"/>
    <mergeCell ref="C6:D6"/>
    <mergeCell ref="C17:D17"/>
    <mergeCell ref="C19:H19"/>
    <mergeCell ref="C21:H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C1:H29"/>
  <sheetViews>
    <sheetView showGridLines="0" zoomScaleNormal="100" zoomScalePageLayoutView="110" workbookViewId="0">
      <selection activeCell="I18" sqref="I18"/>
    </sheetView>
  </sheetViews>
  <sheetFormatPr defaultColWidth="11.453125" defaultRowHeight="13" x14ac:dyDescent="0.3"/>
  <cols>
    <col min="1" max="2" width="3.7265625" style="24" customWidth="1"/>
    <col min="3" max="3" width="1.26953125" style="24" customWidth="1"/>
    <col min="4" max="4" width="30.81640625" style="24" customWidth="1"/>
    <col min="5" max="7" width="12.54296875" style="24" customWidth="1"/>
    <col min="8" max="8" width="16.7265625" style="24" bestFit="1" customWidth="1"/>
    <col min="9" max="16384" width="11.453125" style="24"/>
  </cols>
  <sheetData>
    <row r="1" spans="3:8" x14ac:dyDescent="0.3">
      <c r="E1" s="58"/>
      <c r="F1" s="58"/>
    </row>
    <row r="2" spans="3:8" ht="25.5" customHeight="1" x14ac:dyDescent="0.3">
      <c r="D2" s="67" t="s">
        <v>32</v>
      </c>
      <c r="E2" s="213"/>
      <c r="F2" s="213"/>
      <c r="G2" s="213"/>
      <c r="H2" s="322"/>
    </row>
    <row r="3" spans="3:8" ht="1.5" customHeight="1" x14ac:dyDescent="0.3">
      <c r="F3" s="44"/>
      <c r="G3" s="44"/>
    </row>
    <row r="4" spans="3:8" ht="19.399999999999999" customHeight="1" x14ac:dyDescent="0.3">
      <c r="C4" s="65"/>
      <c r="D4" s="87"/>
      <c r="E4" s="315" t="str">
        <f>Consolidado!E3</f>
        <v>1T25</v>
      </c>
      <c r="F4" s="315" t="str">
        <f>Consolidado!F3</f>
        <v>1T24</v>
      </c>
      <c r="G4" s="317" t="s">
        <v>2</v>
      </c>
      <c r="H4" s="60"/>
    </row>
    <row r="5" spans="3:8" ht="19.399999999999999" customHeight="1" x14ac:dyDescent="0.3">
      <c r="C5" s="23"/>
      <c r="D5" s="88" t="s">
        <v>18</v>
      </c>
      <c r="E5" s="89"/>
      <c r="F5" s="89"/>
      <c r="G5" s="90"/>
    </row>
    <row r="6" spans="3:8" ht="19.399999999999999" customHeight="1" x14ac:dyDescent="0.3">
      <c r="C6" s="23"/>
      <c r="D6" s="91" t="s">
        <v>19</v>
      </c>
      <c r="E6" s="92">
        <f>+[1]MX!G6</f>
        <v>169.73720024943501</v>
      </c>
      <c r="F6" s="92">
        <f>+[1]MX!H6</f>
        <v>172.62248614377998</v>
      </c>
      <c r="G6" s="93">
        <f>+[1]MX!J6</f>
        <v>-1.6714426716932906</v>
      </c>
    </row>
    <row r="7" spans="3:8" ht="19.399999999999999" customHeight="1" x14ac:dyDescent="0.3">
      <c r="C7" s="23"/>
      <c r="D7" s="91" t="s">
        <v>20</v>
      </c>
      <c r="E7" s="92">
        <f>+[1]MX!G7</f>
        <v>25.720627869904003</v>
      </c>
      <c r="F7" s="92">
        <f>+[1]MX!H7</f>
        <v>27.835113386023998</v>
      </c>
      <c r="G7" s="93">
        <f>+[1]MX!J7</f>
        <v>-7.5964681256936339</v>
      </c>
    </row>
    <row r="8" spans="3:8" ht="19.399999999999999" customHeight="1" x14ac:dyDescent="0.3">
      <c r="C8" s="23"/>
      <c r="D8" s="81" t="s">
        <v>21</v>
      </c>
      <c r="E8" s="94">
        <f>+[1]MX!G8</f>
        <v>195.45782811933901</v>
      </c>
      <c r="F8" s="94">
        <f>+[1]MX!H8</f>
        <v>200.45759952980399</v>
      </c>
      <c r="G8" s="93">
        <f>+[1]MX!J8</f>
        <v>-2.4941790294768063</v>
      </c>
    </row>
    <row r="9" spans="3:8" ht="19.399999999999999" customHeight="1" x14ac:dyDescent="0.3">
      <c r="C9" s="23"/>
      <c r="D9" s="91" t="s">
        <v>33</v>
      </c>
      <c r="E9" s="92">
        <f>+[1]MX!G9</f>
        <v>22.862741922046002</v>
      </c>
      <c r="F9" s="92">
        <f>+[1]MX!H9</f>
        <v>31.800443257831997</v>
      </c>
      <c r="G9" s="93">
        <f>+[1]MX!J9</f>
        <v>-28.105587281663968</v>
      </c>
    </row>
    <row r="10" spans="3:8" ht="19.399999999999999" customHeight="1" x14ac:dyDescent="0.3">
      <c r="C10" s="23"/>
      <c r="D10" s="91" t="s">
        <v>35</v>
      </c>
      <c r="E10" s="92">
        <f>+[1]MX!G10</f>
        <v>22.488385976861004</v>
      </c>
      <c r="F10" s="92">
        <f>+[1]MX!H10</f>
        <v>20.808043285589005</v>
      </c>
      <c r="G10" s="93">
        <f>+[1]MX!J10</f>
        <v>8.0754478843080513</v>
      </c>
    </row>
    <row r="11" spans="3:8" ht="19.399999999999999" customHeight="1" x14ac:dyDescent="0.3">
      <c r="C11" s="23"/>
      <c r="D11" s="81" t="s">
        <v>36</v>
      </c>
      <c r="E11" s="94">
        <f>+[1]MX!G11</f>
        <v>240.80895601824602</v>
      </c>
      <c r="F11" s="94">
        <f>+[1]MX!H11</f>
        <v>253.06608607322499</v>
      </c>
      <c r="G11" s="93">
        <f>+[1]MX!J11</f>
        <v>-4.8434502801897983</v>
      </c>
    </row>
    <row r="12" spans="3:8" ht="19.399999999999999" customHeight="1" x14ac:dyDescent="0.3">
      <c r="C12" s="23"/>
      <c r="D12" s="91" t="s">
        <v>25</v>
      </c>
      <c r="E12" s="92">
        <f>+[1]MX!G12</f>
        <v>51.532423671800004</v>
      </c>
      <c r="F12" s="92">
        <f>+[1]MX!H12</f>
        <v>50.0958136944</v>
      </c>
      <c r="G12" s="93">
        <f>+[1]MX!J12</f>
        <v>2.8677246090137887</v>
      </c>
    </row>
    <row r="13" spans="3:8" ht="19.399999999999999" customHeight="1" x14ac:dyDescent="0.3">
      <c r="C13" s="23"/>
      <c r="D13" s="81" t="s">
        <v>26</v>
      </c>
      <c r="E13" s="94">
        <f>+[1]MX!G13</f>
        <v>292.34137969004604</v>
      </c>
      <c r="F13" s="94">
        <f>+[1]MX!H13</f>
        <v>303.16189976762502</v>
      </c>
      <c r="G13" s="93">
        <f>+[1]MX!J13</f>
        <v>-3.5692216224640916</v>
      </c>
    </row>
    <row r="14" spans="3:8" ht="19.399999999999999" customHeight="1" x14ac:dyDescent="0.3">
      <c r="C14" s="23"/>
      <c r="D14" s="81" t="s">
        <v>37</v>
      </c>
      <c r="E14" s="92"/>
      <c r="F14" s="92"/>
      <c r="G14" s="93"/>
      <c r="H14" s="38"/>
    </row>
    <row r="15" spans="3:8" ht="19.399999999999999" customHeight="1" x14ac:dyDescent="0.3">
      <c r="C15" s="23"/>
      <c r="D15" s="91" t="s">
        <v>38</v>
      </c>
      <c r="E15" s="95">
        <f>+[1]MX!G15</f>
        <v>0.2729666961364125</v>
      </c>
      <c r="F15" s="95">
        <f>+[1]MX!H15</f>
        <v>0.27912232971905754</v>
      </c>
      <c r="G15" s="93">
        <f>+[1]MX!J15</f>
        <v>-0.6155633582645037</v>
      </c>
      <c r="H15" s="61"/>
    </row>
    <row r="16" spans="3:8" ht="19.399999999999999" customHeight="1" x14ac:dyDescent="0.3">
      <c r="C16" s="23"/>
      <c r="D16" s="91" t="s">
        <v>39</v>
      </c>
      <c r="E16" s="95">
        <f>+[1]MX!G16</f>
        <v>0.72703330386358755</v>
      </c>
      <c r="F16" s="95">
        <f>+[1]MX!H16</f>
        <v>0.72087767028094241</v>
      </c>
      <c r="G16" s="93">
        <f>+[1]MX!J16</f>
        <v>0.6155633582645148</v>
      </c>
      <c r="H16" s="61"/>
    </row>
    <row r="17" spans="3:8" ht="19.399999999999999" customHeight="1" x14ac:dyDescent="0.3">
      <c r="C17" s="23"/>
      <c r="D17" s="91" t="s">
        <v>40</v>
      </c>
      <c r="E17" s="95">
        <f>+[1]MX!G17</f>
        <v>0.58721292713358408</v>
      </c>
      <c r="F17" s="95">
        <f>+[1]MX!H17</f>
        <v>0.57650364526927955</v>
      </c>
      <c r="G17" s="93">
        <f>+[1]MX!J17</f>
        <v>1.0709281864304532</v>
      </c>
      <c r="H17" s="61"/>
    </row>
    <row r="18" spans="3:8" ht="19.399999999999999" customHeight="1" x14ac:dyDescent="0.3">
      <c r="C18" s="23"/>
      <c r="D18" s="91" t="s">
        <v>41</v>
      </c>
      <c r="E18" s="95">
        <f>+[1]MX!G18</f>
        <v>0.41278707286641592</v>
      </c>
      <c r="F18" s="95">
        <f>+[1]MX!H18</f>
        <v>0.42349635473072039</v>
      </c>
      <c r="G18" s="93">
        <f>+[1]MX!J18</f>
        <v>-1.0709281864304476</v>
      </c>
      <c r="H18" s="61"/>
    </row>
    <row r="19" spans="3:8" ht="19.399999999999999" customHeight="1" x14ac:dyDescent="0.3">
      <c r="C19" s="23"/>
      <c r="D19" s="88" t="s">
        <v>27</v>
      </c>
      <c r="E19" s="92"/>
      <c r="F19" s="92"/>
      <c r="G19" s="93"/>
      <c r="H19" s="62"/>
    </row>
    <row r="20" spans="3:8" ht="19.399999999999999" customHeight="1" x14ac:dyDescent="0.3">
      <c r="C20" s="23"/>
      <c r="D20" s="85" t="s">
        <v>4</v>
      </c>
      <c r="E20" s="96">
        <f>+[1]MX!G20</f>
        <v>23328.841327489994</v>
      </c>
      <c r="F20" s="96">
        <f>+[1]MX!H20</f>
        <v>23312.96959680767</v>
      </c>
      <c r="G20" s="93">
        <f>+[1]MX!J20</f>
        <v>6.8081119466212314E-2</v>
      </c>
      <c r="H20" s="62"/>
    </row>
    <row r="21" spans="3:8" ht="19.399999999999999" hidden="1" customHeight="1" x14ac:dyDescent="0.3">
      <c r="C21" s="23"/>
      <c r="D21" s="85" t="s">
        <v>29</v>
      </c>
      <c r="E21" s="308">
        <f>+[1]MX!G21</f>
        <v>0.5022494704444983</v>
      </c>
      <c r="F21" s="96">
        <f>+[1]MX!H21</f>
        <v>0.50174966828652123</v>
      </c>
      <c r="G21" s="93" t="str">
        <f>+[1]MX!J21</f>
        <v>240 bp</v>
      </c>
      <c r="H21" s="62"/>
    </row>
    <row r="22" spans="3:8" ht="19.399999999999999" customHeight="1" x14ac:dyDescent="0.3">
      <c r="C22" s="23"/>
      <c r="D22" s="91" t="s">
        <v>5</v>
      </c>
      <c r="E22" s="96">
        <f>+[1]MX!G22</f>
        <v>4855.5646914340168</v>
      </c>
      <c r="F22" s="96">
        <f>+[1]MX!H22</f>
        <v>5175.2221888624672</v>
      </c>
      <c r="G22" s="93">
        <f>+[1]MX!J22</f>
        <v>-6.1766912755240044</v>
      </c>
      <c r="H22" s="326"/>
    </row>
    <row r="23" spans="3:8" ht="19.399999999999999" customHeight="1" x14ac:dyDescent="0.3">
      <c r="C23" s="23"/>
      <c r="D23" s="321" t="s">
        <v>30</v>
      </c>
      <c r="E23" s="318">
        <f>+[1]MX!G23</f>
        <v>0.20813569878039195</v>
      </c>
      <c r="F23" s="318">
        <f>+[1]MX!H23</f>
        <v>0.22198897344983151</v>
      </c>
      <c r="G23" s="320" t="s">
        <v>191</v>
      </c>
      <c r="H23" s="36"/>
    </row>
    <row r="24" spans="3:8" ht="6" customHeight="1" x14ac:dyDescent="0.3">
      <c r="C24" s="23"/>
      <c r="D24" s="91"/>
      <c r="E24" s="95"/>
      <c r="F24" s="95"/>
      <c r="G24" s="299"/>
      <c r="H24" s="62"/>
    </row>
    <row r="25" spans="3:8" x14ac:dyDescent="0.3">
      <c r="C25" s="28"/>
      <c r="D25" s="351" t="s">
        <v>202</v>
      </c>
      <c r="E25" s="351"/>
      <c r="F25" s="351"/>
      <c r="G25" s="351"/>
    </row>
    <row r="26" spans="3:8" x14ac:dyDescent="0.3">
      <c r="C26" s="28"/>
      <c r="D26" s="333" t="s">
        <v>203</v>
      </c>
      <c r="E26" s="333"/>
      <c r="F26" s="333"/>
      <c r="G26" s="333"/>
      <c r="H26" s="28"/>
    </row>
    <row r="27" spans="3:8" x14ac:dyDescent="0.3">
      <c r="C27" s="28"/>
      <c r="D27" s="63"/>
      <c r="E27" s="64"/>
      <c r="F27" s="64"/>
      <c r="G27" s="28"/>
      <c r="H27" s="28"/>
    </row>
    <row r="28" spans="3:8" x14ac:dyDescent="0.3">
      <c r="C28" s="28"/>
      <c r="D28" s="29"/>
      <c r="E28" s="36"/>
      <c r="F28" s="36"/>
      <c r="G28" s="32"/>
      <c r="H28" s="28"/>
    </row>
    <row r="29" spans="3:8" x14ac:dyDescent="0.3">
      <c r="E29" s="31"/>
      <c r="F29" s="31"/>
      <c r="G29" s="33"/>
    </row>
  </sheetData>
  <mergeCells count="1">
    <mergeCell ref="D25:G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C1:I39"/>
  <sheetViews>
    <sheetView showGridLines="0" zoomScale="101" zoomScaleNormal="90" zoomScalePageLayoutView="140" workbookViewId="0">
      <selection activeCell="G29" sqref="G29"/>
    </sheetView>
  </sheetViews>
  <sheetFormatPr defaultColWidth="11.453125" defaultRowHeight="14" x14ac:dyDescent="0.3"/>
  <cols>
    <col min="1" max="2" width="3.7265625" style="43" customWidth="1"/>
    <col min="3" max="3" width="2.81640625" style="43" customWidth="1"/>
    <col min="4" max="4" width="9" style="43" customWidth="1"/>
    <col min="5" max="5" width="20.81640625" style="43" customWidth="1"/>
    <col min="6" max="7" width="12.54296875" style="43" customWidth="1"/>
    <col min="8" max="8" width="2.453125" style="43" hidden="1" customWidth="1"/>
    <col min="9" max="9" width="12.54296875" style="43" customWidth="1"/>
    <col min="10" max="16384" width="11.453125" style="43"/>
  </cols>
  <sheetData>
    <row r="1" spans="3:9" ht="25.5" customHeight="1" x14ac:dyDescent="0.3">
      <c r="C1" s="67" t="s">
        <v>42</v>
      </c>
      <c r="D1" s="67"/>
      <c r="E1" s="67"/>
      <c r="F1" s="67"/>
      <c r="G1" s="67"/>
      <c r="H1" s="67"/>
      <c r="I1" s="67"/>
    </row>
    <row r="2" spans="3:9" ht="3" customHeight="1" x14ac:dyDescent="0.3">
      <c r="C2" s="24"/>
      <c r="G2" s="78"/>
      <c r="H2" s="78"/>
      <c r="I2" s="78"/>
    </row>
    <row r="3" spans="3:9" ht="19.399999999999999" customHeight="1" thickBot="1" x14ac:dyDescent="0.35">
      <c r="C3" s="37"/>
      <c r="D3" s="79"/>
      <c r="E3" s="79"/>
      <c r="F3" s="297" t="str">
        <f>MEX!E4</f>
        <v>1T25</v>
      </c>
      <c r="G3" s="297" t="str">
        <f>MEX!F4</f>
        <v>1T24</v>
      </c>
      <c r="H3" s="300"/>
      <c r="I3" s="298" t="s">
        <v>2</v>
      </c>
    </row>
    <row r="4" spans="3:9" ht="19.399999999999999" customHeight="1" x14ac:dyDescent="0.3">
      <c r="C4" s="66"/>
      <c r="D4" s="113" t="s">
        <v>18</v>
      </c>
      <c r="E4" s="82"/>
      <c r="F4" s="72"/>
      <c r="G4" s="72"/>
      <c r="H4" s="72"/>
      <c r="I4" s="83"/>
    </row>
    <row r="5" spans="3:9" ht="19.399999999999999" customHeight="1" x14ac:dyDescent="0.3">
      <c r="C5" s="66"/>
      <c r="D5" s="347" t="s">
        <v>19</v>
      </c>
      <c r="E5" s="347"/>
      <c r="F5" s="68">
        <f>+[1]US!E6</f>
        <v>44.24155782399999</v>
      </c>
      <c r="G5" s="68">
        <f>+[1]US!F6</f>
        <v>47.455353788000004</v>
      </c>
      <c r="H5" s="69"/>
      <c r="I5" s="70">
        <f>+[1]US!H6</f>
        <v>-6.7722516164502427</v>
      </c>
    </row>
    <row r="6" spans="3:9" ht="19.399999999999999" customHeight="1" x14ac:dyDescent="0.3">
      <c r="C6" s="66"/>
      <c r="D6" s="347" t="s">
        <v>20</v>
      </c>
      <c r="E6" s="347"/>
      <c r="F6" s="68">
        <f>+[1]US!E7</f>
        <v>26.501421752999999</v>
      </c>
      <c r="G6" s="68">
        <f>+[1]US!F7</f>
        <v>26.895201386999993</v>
      </c>
      <c r="H6" s="69"/>
      <c r="I6" s="70">
        <f>+[1]US!H7</f>
        <v>-1.4641259915991189</v>
      </c>
    </row>
    <row r="7" spans="3:9" ht="19.399999999999999" customHeight="1" x14ac:dyDescent="0.3">
      <c r="C7" s="66"/>
      <c r="D7" s="81" t="s">
        <v>21</v>
      </c>
      <c r="E7" s="84"/>
      <c r="F7" s="71">
        <f>+[1]US!E8</f>
        <v>70.742979576999986</v>
      </c>
      <c r="G7" s="71">
        <f>+[1]US!F8</f>
        <v>74.350555174999997</v>
      </c>
      <c r="H7" s="69"/>
      <c r="I7" s="70">
        <f>+[1]US!H8</f>
        <v>-4.8521165571780989</v>
      </c>
    </row>
    <row r="8" spans="3:9" ht="19.399999999999999" customHeight="1" x14ac:dyDescent="0.3">
      <c r="C8" s="66"/>
      <c r="D8" s="347" t="s">
        <v>33</v>
      </c>
      <c r="E8" s="347"/>
      <c r="F8" s="68">
        <f>+[1]US!E9</f>
        <v>9.7637762190000004</v>
      </c>
      <c r="G8" s="68">
        <f>+[1]US!F9</f>
        <v>12.187849356999999</v>
      </c>
      <c r="H8" s="69"/>
      <c r="I8" s="70">
        <f>+[1]US!H9</f>
        <v>-19.889260746464267</v>
      </c>
    </row>
    <row r="9" spans="3:9" ht="19.399999999999999" customHeight="1" x14ac:dyDescent="0.3">
      <c r="C9" s="66"/>
      <c r="D9" s="347" t="s">
        <v>35</v>
      </c>
      <c r="E9" s="347"/>
      <c r="F9" s="68">
        <f>+[1]US!E10</f>
        <v>16.398579587000004</v>
      </c>
      <c r="G9" s="68">
        <f>+[1]US!F10</f>
        <v>16.155371272000004</v>
      </c>
      <c r="H9" s="69"/>
      <c r="I9" s="70">
        <f>+[1]US!H10</f>
        <v>1.5054331522638575</v>
      </c>
    </row>
    <row r="10" spans="3:9" ht="19.399999999999999" customHeight="1" x14ac:dyDescent="0.3">
      <c r="C10" s="66"/>
      <c r="D10" s="81" t="s">
        <v>26</v>
      </c>
      <c r="E10" s="82"/>
      <c r="F10" s="71">
        <f>+[1]US!E11</f>
        <v>96.905335382999993</v>
      </c>
      <c r="G10" s="71">
        <f>+[1]US!F11</f>
        <v>102.69377580400001</v>
      </c>
      <c r="H10" s="69"/>
      <c r="I10" s="70">
        <f>+[1]US!H11</f>
        <v>-5.63660297392099</v>
      </c>
    </row>
    <row r="11" spans="3:9" ht="19.399999999999999" customHeight="1" x14ac:dyDescent="0.3">
      <c r="C11" s="66"/>
      <c r="D11" s="85" t="s">
        <v>37</v>
      </c>
      <c r="E11" s="82"/>
      <c r="F11" s="68"/>
      <c r="G11" s="68"/>
      <c r="H11" s="72"/>
      <c r="I11" s="70"/>
    </row>
    <row r="12" spans="3:9" ht="19.399999999999999" customHeight="1" x14ac:dyDescent="0.3">
      <c r="C12" s="66"/>
      <c r="D12" s="347" t="s">
        <v>40</v>
      </c>
      <c r="E12" s="347"/>
      <c r="F12" s="73">
        <f>+[1]US!E13</f>
        <v>0.66362705747656547</v>
      </c>
      <c r="G12" s="73">
        <f>+[1]US!F13</f>
        <v>0.67570504281036659</v>
      </c>
      <c r="H12" s="69"/>
      <c r="I12" s="70">
        <f>+[1]US!H13</f>
        <v>-1.2077985333801111</v>
      </c>
    </row>
    <row r="13" spans="3:9" ht="19.399999999999999" customHeight="1" x14ac:dyDescent="0.3">
      <c r="C13" s="66"/>
      <c r="D13" s="347" t="s">
        <v>41</v>
      </c>
      <c r="E13" s="347"/>
      <c r="F13" s="73">
        <f>+[1]US!E14</f>
        <v>0.33637294252343447</v>
      </c>
      <c r="G13" s="73">
        <f>+[1]US!F14</f>
        <v>0.32429495718963353</v>
      </c>
      <c r="H13" s="69"/>
      <c r="I13" s="70">
        <f>+[1]US!H14</f>
        <v>1.2077985333800945</v>
      </c>
    </row>
    <row r="14" spans="3:9" ht="19.399999999999999" customHeight="1" x14ac:dyDescent="0.3">
      <c r="C14" s="66"/>
      <c r="D14" s="113" t="s">
        <v>27</v>
      </c>
      <c r="E14" s="82"/>
      <c r="F14" s="68"/>
      <c r="G14" s="68"/>
      <c r="H14" s="72"/>
      <c r="I14" s="70"/>
    </row>
    <row r="15" spans="3:9" ht="19.399999999999999" customHeight="1" x14ac:dyDescent="0.3">
      <c r="C15" s="66"/>
      <c r="D15" s="85" t="s">
        <v>43</v>
      </c>
      <c r="E15" s="82"/>
      <c r="F15" s="74">
        <f>+[1]US!E16</f>
        <v>21689.139498837547</v>
      </c>
      <c r="G15" s="74">
        <f>+[1]US!F16</f>
        <v>17841.545388952367</v>
      </c>
      <c r="H15" s="69"/>
      <c r="I15" s="70">
        <f>+[1]US!H16</f>
        <v>21.565363459309083</v>
      </c>
    </row>
    <row r="16" spans="3:9" ht="19.399999999999999" hidden="1" customHeight="1" x14ac:dyDescent="0.3">
      <c r="C16" s="66"/>
      <c r="D16" s="85" t="s">
        <v>29</v>
      </c>
      <c r="E16" s="82"/>
      <c r="F16" s="307">
        <f>+[1]US!E17</f>
        <v>0.46324181993866942</v>
      </c>
      <c r="G16" s="307">
        <f>+[1]US!F17</f>
        <v>0.44499315006525858</v>
      </c>
      <c r="H16" s="69"/>
      <c r="I16" s="70">
        <f>+[1]US!H17</f>
        <v>4.1008878160786688</v>
      </c>
    </row>
    <row r="17" spans="3:9" ht="19.399999999999999" customHeight="1" x14ac:dyDescent="0.3">
      <c r="C17" s="66"/>
      <c r="D17" s="85" t="s">
        <v>5</v>
      </c>
      <c r="E17" s="85"/>
      <c r="F17" s="74">
        <f>+[1]US!E18</f>
        <v>3401.3605825090772</v>
      </c>
      <c r="G17" s="74">
        <f>+[1]US!F18</f>
        <v>2731.1227834374386</v>
      </c>
      <c r="H17" s="72"/>
      <c r="I17" s="70">
        <f>+[1]US!H18</f>
        <v>24.540742112958604</v>
      </c>
    </row>
    <row r="18" spans="3:9" ht="19.399999999999999" customHeight="1" thickBot="1" x14ac:dyDescent="0.35">
      <c r="C18" s="66"/>
      <c r="D18" s="86" t="s">
        <v>30</v>
      </c>
      <c r="E18" s="86"/>
      <c r="F18" s="75">
        <f>+[1]US!E19</f>
        <v>0.15682321480256867</v>
      </c>
      <c r="G18" s="75">
        <f>+[1]US!F19</f>
        <v>0.15307658187101733</v>
      </c>
      <c r="H18" s="76"/>
      <c r="I18" s="77" t="s">
        <v>192</v>
      </c>
    </row>
    <row r="19" spans="3:9" ht="6" customHeight="1" x14ac:dyDescent="0.3">
      <c r="C19" s="24"/>
      <c r="D19" s="47"/>
      <c r="E19" s="47"/>
      <c r="F19" s="48"/>
      <c r="G19" s="48"/>
      <c r="H19" s="46"/>
      <c r="I19" s="23"/>
    </row>
    <row r="20" spans="3:9" ht="12.75" customHeight="1" x14ac:dyDescent="0.3">
      <c r="C20" s="28"/>
      <c r="D20" s="352" t="s">
        <v>204</v>
      </c>
      <c r="E20" s="352"/>
      <c r="F20" s="352"/>
      <c r="G20" s="352"/>
      <c r="H20" s="352"/>
      <c r="I20" s="352"/>
    </row>
    <row r="21" spans="3:9" ht="12.75" customHeight="1" x14ac:dyDescent="0.3">
      <c r="C21" s="28"/>
      <c r="D21" s="353" t="s">
        <v>44</v>
      </c>
      <c r="E21" s="353"/>
      <c r="F21" s="353"/>
      <c r="G21" s="353"/>
      <c r="H21" s="353"/>
      <c r="I21" s="353"/>
    </row>
    <row r="22" spans="3:9" ht="12.75" customHeight="1" x14ac:dyDescent="0.3">
      <c r="C22" s="28"/>
      <c r="D22" s="352" t="s">
        <v>31</v>
      </c>
      <c r="E22" s="352"/>
      <c r="F22" s="352"/>
      <c r="G22" s="352"/>
      <c r="H22" s="352"/>
      <c r="I22" s="352"/>
    </row>
    <row r="23" spans="3:9" x14ac:dyDescent="0.3">
      <c r="F23" s="49"/>
      <c r="G23" s="49"/>
      <c r="H23" s="49"/>
      <c r="I23" s="49"/>
    </row>
    <row r="24" spans="3:9" x14ac:dyDescent="0.3">
      <c r="D24" s="51"/>
      <c r="F24" s="52"/>
      <c r="G24" s="52"/>
      <c r="I24" s="53"/>
    </row>
    <row r="26" spans="3:9" x14ac:dyDescent="0.3">
      <c r="F26" s="54"/>
      <c r="G26" s="54"/>
      <c r="I26" s="49"/>
    </row>
    <row r="27" spans="3:9" x14ac:dyDescent="0.3">
      <c r="F27" s="54"/>
      <c r="G27" s="54"/>
      <c r="I27" s="49"/>
    </row>
    <row r="28" spans="3:9" x14ac:dyDescent="0.3">
      <c r="F28" s="54"/>
      <c r="G28" s="54"/>
      <c r="I28" s="49"/>
    </row>
    <row r="29" spans="3:9" x14ac:dyDescent="0.3">
      <c r="F29" s="49"/>
      <c r="G29" s="49"/>
    </row>
    <row r="30" spans="3:9" x14ac:dyDescent="0.3">
      <c r="F30" s="49"/>
      <c r="G30" s="49"/>
      <c r="I30" s="53"/>
    </row>
    <row r="31" spans="3:9" x14ac:dyDescent="0.3">
      <c r="F31" s="56"/>
      <c r="G31" s="56"/>
    </row>
    <row r="32" spans="3:9" x14ac:dyDescent="0.3">
      <c r="F32" s="56"/>
      <c r="G32" s="56"/>
    </row>
    <row r="33" spans="6:7" x14ac:dyDescent="0.3">
      <c r="F33" s="56"/>
      <c r="G33" s="56"/>
    </row>
    <row r="34" spans="6:7" x14ac:dyDescent="0.3">
      <c r="G34" s="57"/>
    </row>
    <row r="35" spans="6:7" x14ac:dyDescent="0.3">
      <c r="F35" s="55"/>
      <c r="G35" s="55"/>
    </row>
    <row r="36" spans="6:7" x14ac:dyDescent="0.3">
      <c r="F36" s="56"/>
      <c r="G36" s="56"/>
    </row>
    <row r="37" spans="6:7" x14ac:dyDescent="0.3">
      <c r="F37" s="49"/>
      <c r="G37" s="49"/>
    </row>
    <row r="38" spans="6:7" x14ac:dyDescent="0.3">
      <c r="F38" s="55"/>
      <c r="G38" s="55"/>
    </row>
    <row r="39" spans="6:7" x14ac:dyDescent="0.3">
      <c r="F39" s="49"/>
      <c r="G39" s="49"/>
    </row>
  </sheetData>
  <mergeCells count="9">
    <mergeCell ref="D22:I22"/>
    <mergeCell ref="D13:E13"/>
    <mergeCell ref="D9:E9"/>
    <mergeCell ref="D5:E5"/>
    <mergeCell ref="D12:E12"/>
    <mergeCell ref="D20:I20"/>
    <mergeCell ref="D21:I21"/>
    <mergeCell ref="D6:E6"/>
    <mergeCell ref="D8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I33"/>
  <sheetViews>
    <sheetView showGridLines="0" zoomScaleNormal="100" workbookViewId="0">
      <selection activeCell="N23" sqref="N23"/>
    </sheetView>
  </sheetViews>
  <sheetFormatPr defaultColWidth="11.453125" defaultRowHeight="14" x14ac:dyDescent="0.3"/>
  <cols>
    <col min="1" max="1" width="11.453125" style="43"/>
    <col min="2" max="2" width="1.26953125" style="43" customWidth="1"/>
    <col min="3" max="3" width="7" style="43" customWidth="1"/>
    <col min="4" max="4" width="23.7265625" style="43" customWidth="1"/>
    <col min="5" max="6" width="14.81640625" style="43" customWidth="1"/>
    <col min="7" max="7" width="1.26953125" style="43" hidden="1" customWidth="1"/>
    <col min="8" max="8" width="14.26953125" style="43" customWidth="1"/>
    <col min="9" max="9" width="13.453125" style="43" customWidth="1"/>
    <col min="10" max="16384" width="11.453125" style="43"/>
  </cols>
  <sheetData>
    <row r="1" spans="1:9" x14ac:dyDescent="0.3">
      <c r="A1" s="43" t="s">
        <v>45</v>
      </c>
    </row>
    <row r="2" spans="1:9" x14ac:dyDescent="0.3">
      <c r="B2" s="50"/>
      <c r="C2" s="238"/>
      <c r="E2" s="226"/>
      <c r="F2" s="226"/>
      <c r="G2" s="239"/>
    </row>
    <row r="3" spans="1:9" ht="24.75" customHeight="1" x14ac:dyDescent="0.3">
      <c r="B3" s="237" t="s">
        <v>46</v>
      </c>
      <c r="C3" s="113"/>
      <c r="D3" s="240"/>
      <c r="E3" s="240"/>
      <c r="F3" s="240"/>
      <c r="G3" s="240"/>
      <c r="H3" s="240"/>
      <c r="I3" s="116"/>
    </row>
    <row r="4" spans="1:9" ht="3.65" customHeight="1" x14ac:dyDescent="0.3">
      <c r="E4" s="241"/>
      <c r="F4" s="241"/>
      <c r="G4" s="241"/>
      <c r="H4" s="241"/>
    </row>
    <row r="5" spans="1:9" ht="19.399999999999999" customHeight="1" thickBot="1" x14ac:dyDescent="0.35">
      <c r="E5" s="297" t="str">
        <f>'USA '!F3</f>
        <v>1T25</v>
      </c>
      <c r="F5" s="297" t="str">
        <f>'USA '!G3</f>
        <v>1T24</v>
      </c>
      <c r="G5" s="301"/>
      <c r="H5" s="298" t="s">
        <v>2</v>
      </c>
      <c r="I5" s="117"/>
    </row>
    <row r="6" spans="1:9" ht="19.399999999999999" customHeight="1" x14ac:dyDescent="0.3">
      <c r="B6" s="165"/>
      <c r="C6" s="113" t="s">
        <v>18</v>
      </c>
      <c r="D6" s="82"/>
      <c r="E6" s="242"/>
      <c r="F6" s="242"/>
      <c r="G6" s="242"/>
      <c r="H6" s="243"/>
    </row>
    <row r="7" spans="1:9" ht="19.399999999999999" customHeight="1" x14ac:dyDescent="0.3">
      <c r="B7" s="165"/>
      <c r="C7" s="347" t="s">
        <v>19</v>
      </c>
      <c r="D7" s="347"/>
      <c r="E7" s="68">
        <f>+[1]SA!E6</f>
        <v>66.469469223009</v>
      </c>
      <c r="F7" s="68">
        <f>+[1]SA!F6</f>
        <v>66.154612195677998</v>
      </c>
      <c r="G7" s="69">
        <v>0</v>
      </c>
      <c r="H7" s="70">
        <f>+[1]SA!H6</f>
        <v>0.47594115796445458</v>
      </c>
      <c r="I7" s="104"/>
    </row>
    <row r="8" spans="1:9" ht="19.399999999999999" customHeight="1" x14ac:dyDescent="0.3">
      <c r="B8" s="165"/>
      <c r="C8" s="347" t="s">
        <v>20</v>
      </c>
      <c r="D8" s="347"/>
      <c r="E8" s="68">
        <f>+[1]SA!E7</f>
        <v>49.251912816974006</v>
      </c>
      <c r="F8" s="68">
        <f>+[1]SA!F7</f>
        <v>50.094094251672999</v>
      </c>
      <c r="G8" s="69">
        <v>0</v>
      </c>
      <c r="H8" s="70">
        <f>+[1]SA!H7</f>
        <v>-1.6811990460749104</v>
      </c>
      <c r="I8" s="104"/>
    </row>
    <row r="9" spans="1:9" ht="19.399999999999999" customHeight="1" x14ac:dyDescent="0.3">
      <c r="B9" s="165"/>
      <c r="C9" s="81" t="s">
        <v>21</v>
      </c>
      <c r="D9" s="84"/>
      <c r="E9" s="71">
        <f>+[1]SA!E8</f>
        <v>115.72138203998301</v>
      </c>
      <c r="F9" s="71">
        <f>+[1]SA!F8</f>
        <v>116.248706447351</v>
      </c>
      <c r="G9" s="69">
        <v>0</v>
      </c>
      <c r="H9" s="70">
        <f>+[1]SA!H8</f>
        <v>-0.4536174409878746</v>
      </c>
      <c r="I9" s="104"/>
    </row>
    <row r="10" spans="1:9" ht="19.399999999999999" customHeight="1" x14ac:dyDescent="0.3">
      <c r="B10" s="165"/>
      <c r="C10" s="347" t="s">
        <v>33</v>
      </c>
      <c r="D10" s="347"/>
      <c r="E10" s="68">
        <f>+[1]SA!E9</f>
        <v>26.215561736474001</v>
      </c>
      <c r="F10" s="68">
        <f>+[1]SA!F9</f>
        <v>25.841699931078001</v>
      </c>
      <c r="G10" s="69">
        <v>0</v>
      </c>
      <c r="H10" s="70">
        <f>+[1]SA!H9</f>
        <v>1.4467384359121871</v>
      </c>
      <c r="I10" s="104"/>
    </row>
    <row r="11" spans="1:9" ht="19.399999999999999" customHeight="1" x14ac:dyDescent="0.3">
      <c r="B11" s="165"/>
      <c r="C11" s="347" t="s">
        <v>35</v>
      </c>
      <c r="D11" s="347"/>
      <c r="E11" s="68">
        <f>+[1]SA!E10</f>
        <v>14.207042157288001</v>
      </c>
      <c r="F11" s="68">
        <f>+[1]SA!F10</f>
        <v>14.896258349151001</v>
      </c>
      <c r="G11" s="69">
        <v>0</v>
      </c>
      <c r="H11" s="70">
        <f>+[1]SA!H10</f>
        <v>-4.6267738898492006</v>
      </c>
      <c r="I11" s="104"/>
    </row>
    <row r="12" spans="1:9" ht="19.399999999999999" customHeight="1" x14ac:dyDescent="0.3">
      <c r="B12" s="165"/>
      <c r="C12" s="81" t="s">
        <v>36</v>
      </c>
      <c r="D12" s="82"/>
      <c r="E12" s="71">
        <f>+[1]SA!E11</f>
        <v>156.143985933745</v>
      </c>
      <c r="F12" s="71">
        <f>+[1]SA!F11</f>
        <v>156.98666472758001</v>
      </c>
      <c r="G12" s="69">
        <v>0</v>
      </c>
      <c r="H12" s="70">
        <f>+[1]SA!H11</f>
        <v>-0.53678367859927301</v>
      </c>
      <c r="I12" s="104"/>
    </row>
    <row r="13" spans="1:9" ht="19.399999999999999" customHeight="1" x14ac:dyDescent="0.3">
      <c r="B13" s="165"/>
      <c r="C13" s="85" t="s">
        <v>25</v>
      </c>
      <c r="D13" s="82"/>
      <c r="E13" s="68">
        <f>+[1]SA!E12</f>
        <v>2.0794030488000002</v>
      </c>
      <c r="F13" s="68">
        <f>+[1]SA!F12</f>
        <v>2.3927205288</v>
      </c>
      <c r="G13" s="69">
        <v>0</v>
      </c>
      <c r="H13" s="70">
        <f>+[1]SA!H12</f>
        <v>-13.094612439219356</v>
      </c>
      <c r="I13" s="104"/>
    </row>
    <row r="14" spans="1:9" ht="19.399999999999999" customHeight="1" x14ac:dyDescent="0.3">
      <c r="B14" s="165"/>
      <c r="C14" s="355" t="s">
        <v>26</v>
      </c>
      <c r="D14" s="355"/>
      <c r="E14" s="71">
        <f>+[1]SA!E13</f>
        <v>158.223388982545</v>
      </c>
      <c r="F14" s="71">
        <f>+[1]SA!F13</f>
        <v>159.37938525638</v>
      </c>
      <c r="G14" s="69">
        <v>0</v>
      </c>
      <c r="H14" s="70">
        <f>+[1]SA!H13</f>
        <v>-0.72531103817187192</v>
      </c>
      <c r="I14" s="104"/>
    </row>
    <row r="15" spans="1:9" ht="19.399999999999999" customHeight="1" x14ac:dyDescent="0.3">
      <c r="B15" s="165"/>
      <c r="C15" s="347" t="s">
        <v>37</v>
      </c>
      <c r="D15" s="347"/>
      <c r="E15" s="68"/>
      <c r="F15" s="68"/>
      <c r="G15" s="72"/>
      <c r="H15" s="70"/>
      <c r="I15" s="104"/>
    </row>
    <row r="16" spans="1:9" ht="19.399999999999999" customHeight="1" x14ac:dyDescent="0.3">
      <c r="B16" s="165"/>
      <c r="C16" s="114" t="s">
        <v>38</v>
      </c>
      <c r="D16" s="82"/>
      <c r="E16" s="73">
        <f>+[1]SA!E15</f>
        <v>0.30403636180816423</v>
      </c>
      <c r="F16" s="73">
        <f>+[1]SA!F15</f>
        <v>0.31373345694039217</v>
      </c>
      <c r="G16" s="69">
        <v>0</v>
      </c>
      <c r="H16" s="70">
        <f>+[1]SA!H15</f>
        <v>-0.96970951322279397</v>
      </c>
      <c r="I16" s="104"/>
    </row>
    <row r="17" spans="2:9" ht="19.399999999999999" customHeight="1" x14ac:dyDescent="0.3">
      <c r="B17" s="165"/>
      <c r="C17" s="85" t="s">
        <v>39</v>
      </c>
      <c r="D17" s="82"/>
      <c r="E17" s="73">
        <f>+[1]SA!E16</f>
        <v>0.69596363819183571</v>
      </c>
      <c r="F17" s="73">
        <f>+[1]SA!F16</f>
        <v>0.68626654305960777</v>
      </c>
      <c r="G17" s="69">
        <v>0</v>
      </c>
      <c r="H17" s="70">
        <f>+[1]SA!H16</f>
        <v>0.96970951322279397</v>
      </c>
      <c r="I17" s="104"/>
    </row>
    <row r="18" spans="2:9" ht="19.399999999999999" customHeight="1" x14ac:dyDescent="0.3">
      <c r="B18" s="165"/>
      <c r="C18" s="85" t="s">
        <v>40</v>
      </c>
      <c r="D18" s="82"/>
      <c r="E18" s="73">
        <f>+[1]SA!E17</f>
        <v>0.66871274194229657</v>
      </c>
      <c r="F18" s="73">
        <f>+[1]SA!F17</f>
        <v>0.6606741154834892</v>
      </c>
      <c r="G18" s="69">
        <v>0</v>
      </c>
      <c r="H18" s="70">
        <f>+[1]SA!H17</f>
        <v>0.80386264588073741</v>
      </c>
      <c r="I18" s="104"/>
    </row>
    <row r="19" spans="2:9" ht="19.399999999999999" customHeight="1" x14ac:dyDescent="0.3">
      <c r="B19" s="165"/>
      <c r="C19" s="347" t="s">
        <v>41</v>
      </c>
      <c r="D19" s="347"/>
      <c r="E19" s="73">
        <f>+[1]SA!E18</f>
        <v>0.33128725805770348</v>
      </c>
      <c r="F19" s="73">
        <f>+[1]SA!F18</f>
        <v>0.33932588451651075</v>
      </c>
      <c r="G19" s="69">
        <v>0</v>
      </c>
      <c r="H19" s="70">
        <f>+[1]SA!H18</f>
        <v>-0.80386264588072631</v>
      </c>
      <c r="I19" s="104"/>
    </row>
    <row r="20" spans="2:9" ht="19.399999999999999" customHeight="1" x14ac:dyDescent="0.3">
      <c r="B20" s="165"/>
      <c r="C20" s="88" t="s">
        <v>27</v>
      </c>
      <c r="D20" s="91"/>
      <c r="E20" s="68"/>
      <c r="F20" s="68"/>
      <c r="G20" s="72"/>
      <c r="H20" s="70"/>
    </row>
    <row r="21" spans="2:9" ht="19.399999999999999" customHeight="1" x14ac:dyDescent="0.3">
      <c r="B21" s="165"/>
      <c r="C21" s="85" t="s">
        <v>4</v>
      </c>
      <c r="D21" s="85"/>
      <c r="E21" s="74">
        <f>+[1]SA!E20</f>
        <v>12020.773263560839</v>
      </c>
      <c r="F21" s="74">
        <f>+[1]SA!F20</f>
        <v>9588.0008078994269</v>
      </c>
      <c r="G21" s="69">
        <v>0</v>
      </c>
      <c r="H21" s="70">
        <f>+[1]SA!H20</f>
        <v>25.373093978643425</v>
      </c>
    </row>
    <row r="22" spans="2:9" ht="19.399999999999999" hidden="1" customHeight="1" x14ac:dyDescent="0.3">
      <c r="B22" s="165"/>
      <c r="C22" s="347" t="s">
        <v>29</v>
      </c>
      <c r="D22" s="347"/>
      <c r="E22" s="68">
        <f>+[1]SA!E21</f>
        <v>0.4409597313673807</v>
      </c>
      <c r="F22" s="68">
        <f>+[1]SA!F21</f>
        <v>0.418470591205025</v>
      </c>
      <c r="G22" s="69">
        <v>0</v>
      </c>
      <c r="H22" s="70" t="s">
        <v>47</v>
      </c>
    </row>
    <row r="23" spans="2:9" ht="19.399999999999999" customHeight="1" x14ac:dyDescent="0.3">
      <c r="B23" s="165"/>
      <c r="C23" s="347" t="s">
        <v>5</v>
      </c>
      <c r="D23" s="347"/>
      <c r="E23" s="74">
        <f>+[1]SA!E22</f>
        <v>2389.1903163928796</v>
      </c>
      <c r="F23" s="74">
        <f>+[1]SA!F22</f>
        <v>1757.0137555531835</v>
      </c>
      <c r="G23" s="72">
        <v>0</v>
      </c>
      <c r="H23" s="70">
        <f>+[1]SA!H22</f>
        <v>35.980171403988791</v>
      </c>
    </row>
    <row r="24" spans="2:9" ht="19.399999999999999" customHeight="1" thickBot="1" x14ac:dyDescent="0.35">
      <c r="B24" s="165"/>
      <c r="C24" s="86" t="s">
        <v>30</v>
      </c>
      <c r="D24" s="86"/>
      <c r="E24" s="97">
        <f>+[1]SA!E23</f>
        <v>0.1987551269796719</v>
      </c>
      <c r="F24" s="97">
        <f>+[1]SA!F23</f>
        <v>0.1832513149253808</v>
      </c>
      <c r="G24" s="72">
        <v>0</v>
      </c>
      <c r="H24" s="309" t="s">
        <v>189</v>
      </c>
    </row>
    <row r="25" spans="2:9" ht="6.75" customHeight="1" x14ac:dyDescent="0.3">
      <c r="B25" s="165"/>
      <c r="C25" s="191"/>
      <c r="D25" s="191"/>
      <c r="E25" s="244"/>
      <c r="F25" s="244"/>
      <c r="G25" s="184"/>
      <c r="H25" s="42"/>
    </row>
    <row r="26" spans="2:9" ht="14.5" x14ac:dyDescent="0.3">
      <c r="B26" s="50"/>
      <c r="C26" s="354" t="s">
        <v>205</v>
      </c>
      <c r="D26" s="354"/>
      <c r="E26" s="354"/>
      <c r="F26" s="354"/>
      <c r="G26" s="354"/>
      <c r="H26" s="354"/>
    </row>
    <row r="27" spans="2:9" ht="14.5" x14ac:dyDescent="0.3">
      <c r="B27" s="50"/>
      <c r="C27" s="334" t="s">
        <v>206</v>
      </c>
      <c r="D27" s="334"/>
      <c r="E27" s="334"/>
      <c r="F27" s="334"/>
      <c r="G27" s="334"/>
      <c r="H27" s="334"/>
    </row>
    <row r="28" spans="2:9" x14ac:dyDescent="0.3">
      <c r="B28" s="50"/>
      <c r="C28" s="245"/>
      <c r="D28" s="50"/>
      <c r="E28" s="50"/>
      <c r="F28" s="50"/>
      <c r="G28" s="50"/>
      <c r="H28" s="50"/>
    </row>
    <row r="29" spans="2:9" x14ac:dyDescent="0.3">
      <c r="E29" s="127"/>
      <c r="F29" s="127"/>
      <c r="G29" s="184"/>
      <c r="H29" s="200"/>
    </row>
    <row r="30" spans="2:9" x14ac:dyDescent="0.3">
      <c r="E30" s="49"/>
      <c r="F30" s="49"/>
      <c r="H30" s="53"/>
    </row>
    <row r="31" spans="2:9" x14ac:dyDescent="0.3">
      <c r="E31" s="162"/>
      <c r="F31" s="49"/>
    </row>
    <row r="32" spans="2:9" x14ac:dyDescent="0.3">
      <c r="E32" s="56"/>
      <c r="F32" s="56"/>
    </row>
    <row r="33" spans="6:6" x14ac:dyDescent="0.3">
      <c r="F33" s="200"/>
    </row>
  </sheetData>
  <mergeCells count="10">
    <mergeCell ref="C7:D7"/>
    <mergeCell ref="C8:D8"/>
    <mergeCell ref="C10:D10"/>
    <mergeCell ref="C14:D14"/>
    <mergeCell ref="C15:D15"/>
    <mergeCell ref="C26:H26"/>
    <mergeCell ref="C11:D11"/>
    <mergeCell ref="C19:D19"/>
    <mergeCell ref="C23:D23"/>
    <mergeCell ref="C22:D2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AE75"/>
  <sheetViews>
    <sheetView showGridLines="0" topLeftCell="A2" zoomScale="103" zoomScaleNormal="110" zoomScalePageLayoutView="80" workbookViewId="0">
      <selection activeCell="Y17" sqref="Y17"/>
    </sheetView>
  </sheetViews>
  <sheetFormatPr defaultColWidth="11.453125" defaultRowHeight="14" outlineLevelCol="1" x14ac:dyDescent="0.3"/>
  <cols>
    <col min="1" max="1" width="3.453125" style="43" customWidth="1"/>
    <col min="2" max="2" width="1.26953125" style="43" customWidth="1"/>
    <col min="3" max="3" width="5.453125" style="43" customWidth="1"/>
    <col min="4" max="4" width="29.54296875" style="43" customWidth="1"/>
    <col min="5" max="6" width="11.54296875" style="116" customWidth="1"/>
    <col min="7" max="7" width="3.81640625" style="116" hidden="1" customWidth="1"/>
    <col min="8" max="9" width="9.54296875" style="116" customWidth="1"/>
    <col min="10" max="10" width="1.26953125" style="116" hidden="1" customWidth="1" outlineLevel="1"/>
    <col min="11" max="11" width="16.81640625" style="116" hidden="1" customWidth="1" outlineLevel="1"/>
    <col min="12" max="12" width="16.7265625" style="116" hidden="1" customWidth="1" outlineLevel="1"/>
    <col min="13" max="13" width="13.26953125" style="116" hidden="1" customWidth="1" outlineLevel="1"/>
    <col min="14" max="14" width="5.81640625" style="116" hidden="1" customWidth="1" outlineLevel="1"/>
    <col min="15" max="15" width="5.453125" style="116" hidden="1" customWidth="1" outlineLevel="1"/>
    <col min="16" max="16" width="6" style="43" hidden="1" customWidth="1" collapsed="1"/>
    <col min="17" max="17" width="6.7265625" style="43" hidden="1" customWidth="1"/>
    <col min="18" max="18" width="10.54296875" style="43" customWidth="1"/>
    <col min="19" max="30" width="11.453125" style="43"/>
    <col min="31" max="31" width="11.453125" style="43" customWidth="1"/>
    <col min="32" max="16384" width="11.453125" style="43"/>
  </cols>
  <sheetData>
    <row r="1" spans="2:31" ht="23.25" hidden="1" customHeight="1" x14ac:dyDescent="0.3">
      <c r="B1" s="356" t="s">
        <v>48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</row>
    <row r="2" spans="2:31" ht="21.75" customHeight="1" x14ac:dyDescent="0.3">
      <c r="B2" s="357" t="s">
        <v>49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</row>
    <row r="3" spans="2:31" ht="21.75" customHeight="1" x14ac:dyDescent="0.3">
      <c r="B3" s="358" t="s">
        <v>50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</row>
    <row r="4" spans="2:31" ht="15" hidden="1" customHeight="1" x14ac:dyDescent="0.3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R4" s="359"/>
      <c r="S4" s="359"/>
      <c r="T4" s="359"/>
      <c r="U4" s="359"/>
      <c r="W4" s="359"/>
      <c r="X4" s="359"/>
      <c r="Y4" s="359"/>
      <c r="Z4" s="359"/>
      <c r="AE4" s="43">
        <v>20</v>
      </c>
    </row>
    <row r="5" spans="2:31" ht="6" hidden="1" customHeight="1" x14ac:dyDescent="0.3"/>
    <row r="6" spans="2:31" x14ac:dyDescent="0.3">
      <c r="E6" s="290"/>
      <c r="F6" s="290"/>
      <c r="G6" s="290"/>
      <c r="H6" s="361" t="s">
        <v>51</v>
      </c>
      <c r="I6" s="361"/>
      <c r="J6" s="290"/>
      <c r="K6" s="290"/>
      <c r="L6" s="290"/>
      <c r="M6" s="290"/>
      <c r="N6" s="362" t="s">
        <v>51</v>
      </c>
      <c r="O6" s="362"/>
      <c r="P6" s="291"/>
      <c r="Q6" s="280"/>
    </row>
    <row r="7" spans="2:31" ht="14.5" thickBot="1" x14ac:dyDescent="0.35">
      <c r="C7" s="87"/>
      <c r="D7" s="246"/>
      <c r="E7" s="80" t="s">
        <v>182</v>
      </c>
      <c r="F7" s="80" t="s">
        <v>183</v>
      </c>
      <c r="G7" s="80"/>
      <c r="H7" s="247" t="s">
        <v>52</v>
      </c>
      <c r="I7" s="247" t="s">
        <v>34</v>
      </c>
      <c r="J7" s="80"/>
      <c r="K7" s="80" t="s">
        <v>53</v>
      </c>
      <c r="L7" s="80" t="s">
        <v>54</v>
      </c>
      <c r="M7" s="98"/>
      <c r="N7" s="248" t="s">
        <v>52</v>
      </c>
      <c r="O7" s="248" t="s">
        <v>34</v>
      </c>
      <c r="P7" s="248"/>
      <c r="Q7" s="208"/>
      <c r="R7" s="117"/>
      <c r="S7" s="117"/>
      <c r="T7" s="117"/>
      <c r="U7" s="117"/>
      <c r="W7" s="117"/>
      <c r="X7" s="117"/>
      <c r="Y7" s="117"/>
      <c r="Z7" s="117"/>
    </row>
    <row r="8" spans="2:31" ht="9" customHeight="1" x14ac:dyDescent="0.3">
      <c r="D8" s="249"/>
      <c r="E8" s="137"/>
      <c r="F8" s="137"/>
      <c r="G8" s="137"/>
      <c r="H8" s="250"/>
      <c r="I8" s="250"/>
      <c r="J8" s="137"/>
      <c r="K8" s="137"/>
      <c r="L8" s="137"/>
      <c r="M8" s="118"/>
      <c r="N8" s="251"/>
      <c r="O8" s="251"/>
      <c r="P8" s="252"/>
    </row>
    <row r="9" spans="2:31" x14ac:dyDescent="0.3">
      <c r="B9" s="136"/>
      <c r="C9" s="138" t="s">
        <v>4</v>
      </c>
      <c r="D9" s="138"/>
      <c r="E9" s="253">
        <v>57038.754089888374</v>
      </c>
      <c r="F9" s="253">
        <v>50742.515793659462</v>
      </c>
      <c r="G9" s="101"/>
      <c r="H9" s="254">
        <v>6296.2382962289121</v>
      </c>
      <c r="I9" s="255">
        <v>12.408210743495808</v>
      </c>
      <c r="J9" s="101"/>
      <c r="K9" s="253">
        <v>118804.16963799253</v>
      </c>
      <c r="L9" s="253">
        <v>100594.24119323617</v>
      </c>
      <c r="M9" s="101"/>
      <c r="N9" s="256">
        <v>18209.928444756355</v>
      </c>
      <c r="O9" s="257">
        <v>18.102356783800431</v>
      </c>
      <c r="P9" s="114"/>
      <c r="Q9" s="69"/>
      <c r="R9" s="120"/>
      <c r="S9" s="120"/>
      <c r="T9" s="120"/>
      <c r="U9" s="120"/>
      <c r="W9" s="121"/>
      <c r="X9" s="121"/>
      <c r="Y9" s="121"/>
      <c r="Z9" s="121"/>
    </row>
    <row r="10" spans="2:31" x14ac:dyDescent="0.3">
      <c r="B10" s="136"/>
      <c r="C10" s="139"/>
      <c r="D10" s="138"/>
      <c r="E10" s="253"/>
      <c r="F10" s="253"/>
      <c r="G10" s="101"/>
      <c r="H10" s="254"/>
      <c r="I10" s="255"/>
      <c r="J10" s="101"/>
      <c r="K10" s="258"/>
      <c r="L10" s="258"/>
      <c r="M10" s="101"/>
      <c r="N10" s="256"/>
      <c r="O10" s="257"/>
      <c r="P10" s="114"/>
      <c r="Q10" s="69"/>
      <c r="R10" s="122"/>
      <c r="S10" s="122"/>
      <c r="T10" s="122"/>
      <c r="U10" s="122"/>
      <c r="W10" s="56"/>
      <c r="X10" s="56"/>
      <c r="Y10" s="56"/>
      <c r="Z10" s="56"/>
    </row>
    <row r="11" spans="2:31" x14ac:dyDescent="0.3">
      <c r="B11" s="136"/>
      <c r="C11" s="139" t="s">
        <v>55</v>
      </c>
      <c r="D11" s="140"/>
      <c r="E11" s="258">
        <v>30616.361594913251</v>
      </c>
      <c r="F11" s="258">
        <v>27122.877727659434</v>
      </c>
      <c r="G11" s="101"/>
      <c r="H11" s="254">
        <v>3493.4838672538172</v>
      </c>
      <c r="I11" s="255">
        <v>12.880210950813753</v>
      </c>
      <c r="J11" s="101"/>
      <c r="K11" s="258">
        <v>118804.16963799253</v>
      </c>
      <c r="L11" s="258">
        <v>100594.24119323617</v>
      </c>
      <c r="M11" s="101"/>
      <c r="N11" s="256">
        <v>18209.928444756355</v>
      </c>
      <c r="O11" s="257">
        <v>18.102356783800431</v>
      </c>
      <c r="P11" s="114"/>
      <c r="Q11" s="69"/>
      <c r="R11" s="122"/>
      <c r="S11" s="122"/>
      <c r="T11" s="122"/>
      <c r="U11" s="122"/>
      <c r="W11" s="122"/>
      <c r="X11" s="122"/>
      <c r="Y11" s="122"/>
      <c r="Z11" s="122"/>
    </row>
    <row r="12" spans="2:31" x14ac:dyDescent="0.3">
      <c r="B12" s="136"/>
      <c r="C12" s="140"/>
      <c r="D12" s="138" t="s">
        <v>56</v>
      </c>
      <c r="E12" s="253">
        <v>26422.392494975124</v>
      </c>
      <c r="F12" s="253">
        <v>23619.638066000029</v>
      </c>
      <c r="G12" s="101"/>
      <c r="H12" s="254">
        <v>2802.7544289750949</v>
      </c>
      <c r="I12" s="255">
        <v>11.866203966137823</v>
      </c>
      <c r="J12" s="101"/>
      <c r="K12" s="253">
        <v>118804.16963799253</v>
      </c>
      <c r="L12" s="253">
        <v>100594.24119323617</v>
      </c>
      <c r="M12" s="101"/>
      <c r="N12" s="256">
        <v>18209.928444756355</v>
      </c>
      <c r="O12" s="257">
        <v>18.102356783800431</v>
      </c>
      <c r="P12" s="114"/>
      <c r="Q12" s="69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2:31" x14ac:dyDescent="0.3">
      <c r="B13" s="136"/>
      <c r="C13" s="138"/>
      <c r="D13" s="141"/>
      <c r="E13" s="259">
        <v>0.46323579321763603</v>
      </c>
      <c r="F13" s="259">
        <v>0.46548023282975304</v>
      </c>
      <c r="G13" s="101"/>
      <c r="H13" s="254"/>
      <c r="I13" s="255"/>
      <c r="J13" s="101"/>
      <c r="K13" s="260">
        <v>0.43882961082299327</v>
      </c>
      <c r="L13" s="260">
        <v>0.44725900050868439</v>
      </c>
      <c r="M13" s="101"/>
      <c r="N13" s="256"/>
      <c r="O13" s="257"/>
      <c r="P13" s="114"/>
      <c r="Q13" s="69"/>
      <c r="R13" s="122"/>
      <c r="S13" s="122"/>
      <c r="T13" s="122"/>
      <c r="U13" s="122"/>
      <c r="W13" s="56"/>
      <c r="X13" s="56"/>
      <c r="Y13" s="56"/>
      <c r="Z13" s="56"/>
    </row>
    <row r="14" spans="2:31" ht="13" customHeight="1" x14ac:dyDescent="0.3">
      <c r="B14" s="136"/>
      <c r="C14" s="138"/>
      <c r="D14" s="140"/>
      <c r="E14" s="260"/>
      <c r="F14" s="260"/>
      <c r="G14" s="101"/>
      <c r="H14" s="254"/>
      <c r="I14" s="255"/>
      <c r="J14" s="101"/>
      <c r="K14" s="260"/>
      <c r="L14" s="260"/>
      <c r="M14" s="101"/>
      <c r="N14" s="256"/>
      <c r="O14" s="257"/>
      <c r="P14" s="114"/>
      <c r="Q14" s="69"/>
      <c r="R14" s="122"/>
      <c r="S14" s="123"/>
      <c r="T14" s="122"/>
      <c r="U14" s="122"/>
      <c r="W14" s="56"/>
      <c r="X14" s="56"/>
      <c r="Y14" s="56"/>
      <c r="Z14" s="56"/>
    </row>
    <row r="15" spans="2:31" x14ac:dyDescent="0.3">
      <c r="B15" s="136"/>
      <c r="C15" s="139" t="s">
        <v>57</v>
      </c>
      <c r="D15" s="140"/>
      <c r="E15" s="258">
        <v>15715.101335446358</v>
      </c>
      <c r="F15" s="258">
        <v>13769.233363212199</v>
      </c>
      <c r="G15" s="101"/>
      <c r="H15" s="254">
        <v>1945.8679722341585</v>
      </c>
      <c r="I15" s="255">
        <v>14.131999370662207</v>
      </c>
      <c r="J15" s="101"/>
      <c r="K15" s="258">
        <v>31887.562888476401</v>
      </c>
      <c r="L15" s="258">
        <v>25937.859458887899</v>
      </c>
      <c r="M15" s="101"/>
      <c r="N15" s="256">
        <v>5949.7034295885023</v>
      </c>
      <c r="O15" s="257">
        <v>22.938297738172729</v>
      </c>
      <c r="P15" s="114"/>
      <c r="Q15" s="69"/>
      <c r="R15" s="122"/>
      <c r="S15" s="122"/>
      <c r="T15" s="122"/>
      <c r="U15" s="122"/>
      <c r="W15" s="122"/>
      <c r="X15" s="122"/>
      <c r="Y15" s="122"/>
      <c r="Z15" s="122"/>
    </row>
    <row r="16" spans="2:31" x14ac:dyDescent="0.3">
      <c r="B16" s="136"/>
      <c r="C16" s="139" t="s">
        <v>58</v>
      </c>
      <c r="D16" s="140"/>
      <c r="E16" s="258">
        <v>2895.1719601694754</v>
      </c>
      <c r="F16" s="258">
        <v>2576.556032617149</v>
      </c>
      <c r="G16" s="101"/>
      <c r="H16" s="254">
        <v>318.61592755232641</v>
      </c>
      <c r="I16" s="255">
        <v>12.365961520685076</v>
      </c>
      <c r="J16" s="101"/>
      <c r="K16" s="258">
        <v>5867.4301582320904</v>
      </c>
      <c r="L16" s="258">
        <v>5157.1909526955396</v>
      </c>
      <c r="M16" s="101"/>
      <c r="N16" s="256">
        <v>710.2392055365508</v>
      </c>
      <c r="O16" s="257">
        <v>13.77182291777126</v>
      </c>
      <c r="P16" s="114"/>
      <c r="Q16" s="69"/>
      <c r="R16" s="122"/>
      <c r="S16" s="122"/>
      <c r="T16" s="122"/>
      <c r="U16" s="122"/>
      <c r="W16" s="122"/>
      <c r="X16" s="122"/>
      <c r="Y16" s="122"/>
      <c r="Z16" s="122"/>
    </row>
    <row r="17" spans="2:26" x14ac:dyDescent="0.3">
      <c r="B17" s="136"/>
      <c r="C17" s="140"/>
      <c r="D17" s="138" t="s">
        <v>59</v>
      </c>
      <c r="E17" s="253">
        <v>18610.273295615832</v>
      </c>
      <c r="F17" s="253">
        <v>16345.789395829348</v>
      </c>
      <c r="G17" s="101"/>
      <c r="H17" s="254">
        <v>2264.4838997864845</v>
      </c>
      <c r="I17" s="255">
        <v>13.853622146656752</v>
      </c>
      <c r="J17" s="101"/>
      <c r="K17" s="258">
        <v>37754.993046708492</v>
      </c>
      <c r="L17" s="258">
        <v>31095.050411583437</v>
      </c>
      <c r="M17" s="101"/>
      <c r="N17" s="256">
        <v>6659.9426351250549</v>
      </c>
      <c r="O17" s="257">
        <v>21.418015237062015</v>
      </c>
      <c r="P17" s="114"/>
      <c r="Q17" s="69"/>
      <c r="R17" s="324"/>
      <c r="S17" s="122"/>
      <c r="T17" s="122"/>
      <c r="U17" s="122"/>
      <c r="W17" s="122"/>
      <c r="X17" s="122"/>
      <c r="Y17" s="122"/>
      <c r="Z17" s="122"/>
    </row>
    <row r="18" spans="2:26" x14ac:dyDescent="0.3">
      <c r="B18" s="136"/>
      <c r="C18" s="139"/>
      <c r="D18" s="140"/>
      <c r="E18" s="259">
        <v>0.32627419011094766</v>
      </c>
      <c r="F18" s="259">
        <v>0.32213202558379728</v>
      </c>
      <c r="G18" s="101"/>
      <c r="H18" s="254"/>
      <c r="I18" s="255"/>
      <c r="J18" s="101"/>
      <c r="K18" s="260">
        <v>0.31779181792820493</v>
      </c>
      <c r="L18" s="260">
        <v>0.30911362363031802</v>
      </c>
      <c r="M18" s="101"/>
      <c r="N18" s="256"/>
      <c r="O18" s="257"/>
      <c r="P18" s="114"/>
      <c r="Q18" s="69"/>
      <c r="R18" s="122"/>
      <c r="S18" s="122"/>
      <c r="T18" s="122"/>
      <c r="U18" s="122"/>
      <c r="W18" s="56"/>
      <c r="X18" s="56"/>
      <c r="Y18" s="56"/>
      <c r="Z18" s="56"/>
    </row>
    <row r="19" spans="2:26" x14ac:dyDescent="0.3">
      <c r="B19" s="136"/>
      <c r="C19" s="139"/>
      <c r="D19" s="140"/>
      <c r="E19" s="260"/>
      <c r="F19" s="260"/>
      <c r="G19" s="101"/>
      <c r="H19" s="254"/>
      <c r="I19" s="255"/>
      <c r="J19" s="101"/>
      <c r="K19" s="260"/>
      <c r="L19" s="260"/>
      <c r="M19" s="101"/>
      <c r="N19" s="256"/>
      <c r="O19" s="257"/>
      <c r="P19" s="114"/>
      <c r="Q19" s="69"/>
      <c r="R19" s="122"/>
      <c r="S19" s="122"/>
      <c r="T19" s="122"/>
      <c r="U19" s="122"/>
      <c r="W19" s="56"/>
      <c r="X19" s="56"/>
      <c r="Y19" s="56"/>
      <c r="Z19" s="56"/>
    </row>
    <row r="20" spans="2:26" x14ac:dyDescent="0.3">
      <c r="B20" s="136"/>
      <c r="C20" s="139" t="s">
        <v>60</v>
      </c>
      <c r="D20" s="140"/>
      <c r="E20" s="258">
        <v>46.586281126470986</v>
      </c>
      <c r="F20" s="258">
        <v>18.046400086302739</v>
      </c>
      <c r="G20" s="101"/>
      <c r="H20" s="254">
        <v>28.539881040168247</v>
      </c>
      <c r="I20" s="255">
        <v>158.14722550582309</v>
      </c>
      <c r="J20" s="101"/>
      <c r="K20" s="258">
        <v>443.99310360518899</v>
      </c>
      <c r="L20" s="258">
        <v>-3109.9103462135899</v>
      </c>
      <c r="M20" s="101"/>
      <c r="N20" s="256">
        <v>3553.9034498187789</v>
      </c>
      <c r="O20" s="257">
        <v>-114.27671714542396</v>
      </c>
      <c r="P20" s="114"/>
      <c r="Q20" s="69"/>
      <c r="R20" s="122"/>
      <c r="S20" s="122"/>
      <c r="T20" s="122"/>
      <c r="U20" s="122"/>
      <c r="W20" s="122"/>
      <c r="X20" s="122"/>
      <c r="Y20" s="122"/>
      <c r="Z20" s="122"/>
    </row>
    <row r="21" spans="2:26" ht="28" x14ac:dyDescent="0.3">
      <c r="B21" s="136"/>
      <c r="C21" s="140"/>
      <c r="D21" s="295" t="s">
        <v>61</v>
      </c>
      <c r="E21" s="253">
        <v>7765.5329182328205</v>
      </c>
      <c r="F21" s="253">
        <v>7255.8022700843776</v>
      </c>
      <c r="G21" s="101"/>
      <c r="H21" s="254">
        <v>509.73064814844292</v>
      </c>
      <c r="I21" s="255">
        <v>7.0251452447933849</v>
      </c>
      <c r="J21" s="101"/>
      <c r="K21" s="253">
        <v>13935.801376075451</v>
      </c>
      <c r="L21" s="253">
        <v>17006.539707646491</v>
      </c>
      <c r="M21" s="101"/>
      <c r="N21" s="256">
        <v>-3070.7383315710395</v>
      </c>
      <c r="O21" s="257">
        <v>-18.056220632527452</v>
      </c>
      <c r="P21" s="114"/>
      <c r="Q21" s="69"/>
      <c r="R21" s="120"/>
      <c r="S21" s="120"/>
      <c r="T21" s="120"/>
      <c r="U21" s="120"/>
      <c r="V21" s="120"/>
      <c r="W21" s="120"/>
      <c r="X21" s="120"/>
      <c r="Y21" s="120"/>
      <c r="Z21" s="120"/>
    </row>
    <row r="22" spans="2:26" x14ac:dyDescent="0.3">
      <c r="B22" s="42"/>
      <c r="C22" s="138"/>
      <c r="D22" s="140"/>
      <c r="E22" s="260"/>
      <c r="F22" s="260"/>
      <c r="G22" s="101"/>
      <c r="H22" s="254"/>
      <c r="I22" s="255"/>
      <c r="J22" s="101"/>
      <c r="K22" s="260"/>
      <c r="L22" s="260"/>
      <c r="M22" s="101"/>
      <c r="N22" s="256"/>
      <c r="O22" s="257"/>
      <c r="P22" s="114"/>
      <c r="Q22" s="69"/>
      <c r="R22" s="122"/>
      <c r="S22" s="122"/>
      <c r="T22" s="122"/>
      <c r="U22" s="122"/>
      <c r="W22" s="56"/>
      <c r="X22" s="56"/>
      <c r="Y22" s="56"/>
      <c r="Z22" s="56"/>
    </row>
    <row r="23" spans="2:26" ht="16" x14ac:dyDescent="0.3">
      <c r="B23" s="136"/>
      <c r="C23" s="139" t="s">
        <v>62</v>
      </c>
      <c r="D23" s="140"/>
      <c r="E23" s="258">
        <v>340.65958545761032</v>
      </c>
      <c r="F23" s="258">
        <v>275.54145650661627</v>
      </c>
      <c r="G23" s="101"/>
      <c r="H23" s="254">
        <v>65.118128950994048</v>
      </c>
      <c r="I23" s="255">
        <v>23.632788247756984</v>
      </c>
      <c r="J23" s="101"/>
      <c r="K23" s="258">
        <v>522.96323069423954</v>
      </c>
      <c r="L23" s="258">
        <v>536.73851516550894</v>
      </c>
      <c r="M23" s="101"/>
      <c r="N23" s="256">
        <v>-13.775284471269401</v>
      </c>
      <c r="O23" s="257">
        <v>-2.5664795951938824</v>
      </c>
      <c r="P23" s="114"/>
      <c r="Q23" s="69"/>
      <c r="R23" s="122"/>
      <c r="S23" s="122"/>
      <c r="T23" s="122"/>
      <c r="U23" s="122"/>
      <c r="W23" s="122"/>
      <c r="X23" s="122"/>
      <c r="Y23" s="122"/>
      <c r="Z23" s="122"/>
    </row>
    <row r="24" spans="2:26" x14ac:dyDescent="0.3">
      <c r="B24" s="136"/>
      <c r="C24" s="139"/>
      <c r="D24" s="138" t="s">
        <v>63</v>
      </c>
      <c r="E24" s="253">
        <v>8106.1925036904304</v>
      </c>
      <c r="F24" s="253">
        <v>7531.3437265909943</v>
      </c>
      <c r="G24" s="101"/>
      <c r="H24" s="254">
        <v>574.84877709943612</v>
      </c>
      <c r="I24" s="255">
        <v>7.6327518430716612</v>
      </c>
      <c r="J24" s="101"/>
      <c r="K24" s="253">
        <v>14458.764606769691</v>
      </c>
      <c r="L24" s="253">
        <v>17543.278222811998</v>
      </c>
      <c r="M24" s="101"/>
      <c r="N24" s="256">
        <v>-3084.5136160423062</v>
      </c>
      <c r="O24" s="257">
        <v>-17.582310312056904</v>
      </c>
      <c r="P24" s="114"/>
      <c r="Q24" s="69"/>
      <c r="R24" s="120"/>
      <c r="S24" s="120"/>
      <c r="T24" s="120"/>
      <c r="U24" s="120"/>
      <c r="V24" s="120"/>
      <c r="W24" s="120"/>
      <c r="X24" s="120"/>
      <c r="Y24" s="120"/>
      <c r="Z24" s="120"/>
    </row>
    <row r="25" spans="2:26" x14ac:dyDescent="0.3">
      <c r="B25" s="136"/>
      <c r="C25" s="139"/>
      <c r="D25" s="140"/>
      <c r="E25" s="259">
        <v>0.14211727855969189</v>
      </c>
      <c r="F25" s="259">
        <v>0.14842274981431003</v>
      </c>
      <c r="G25" s="101"/>
      <c r="H25" s="254"/>
      <c r="I25" s="255"/>
      <c r="J25" s="101"/>
      <c r="K25" s="260">
        <v>0.12170250127438209</v>
      </c>
      <c r="L25" s="260">
        <v>0.17439644670227489</v>
      </c>
      <c r="M25" s="101"/>
      <c r="N25" s="256"/>
      <c r="O25" s="261"/>
      <c r="P25" s="114"/>
      <c r="Q25" s="69"/>
      <c r="R25" s="122"/>
      <c r="S25" s="122"/>
      <c r="T25" s="122"/>
      <c r="U25" s="122"/>
      <c r="W25" s="56"/>
      <c r="X25" s="56"/>
      <c r="Y25" s="56"/>
      <c r="Z25" s="56"/>
    </row>
    <row r="26" spans="2:26" x14ac:dyDescent="0.3">
      <c r="B26" s="42"/>
      <c r="C26" s="138"/>
      <c r="D26" s="140"/>
      <c r="E26" s="258"/>
      <c r="F26" s="258"/>
      <c r="G26" s="101"/>
      <c r="H26" s="254"/>
      <c r="I26" s="255"/>
      <c r="J26" s="101"/>
      <c r="K26" s="258"/>
      <c r="L26" s="258"/>
      <c r="M26" s="101"/>
      <c r="N26" s="256"/>
      <c r="O26" s="257"/>
      <c r="P26" s="114"/>
      <c r="Q26" s="69"/>
      <c r="R26" s="122"/>
      <c r="S26" s="122"/>
      <c r="T26" s="122"/>
      <c r="U26" s="122"/>
      <c r="W26" s="56"/>
      <c r="X26" s="56"/>
      <c r="Y26" s="56"/>
      <c r="Z26" s="56"/>
    </row>
    <row r="27" spans="2:26" x14ac:dyDescent="0.3">
      <c r="B27" s="136"/>
      <c r="C27" s="139" t="s">
        <v>64</v>
      </c>
      <c r="D27" s="140"/>
      <c r="E27" s="258">
        <v>-727.06888301921617</v>
      </c>
      <c r="F27" s="258">
        <v>-676.28540441198402</v>
      </c>
      <c r="G27" s="101"/>
      <c r="H27" s="254">
        <v>-50.783478607232155</v>
      </c>
      <c r="I27" s="255">
        <v>-7.5091785621763218</v>
      </c>
      <c r="J27" s="101"/>
      <c r="K27" s="258">
        <v>-2708.8810029929141</v>
      </c>
      <c r="L27" s="258">
        <v>-2305.2576271435678</v>
      </c>
      <c r="M27" s="101"/>
      <c r="N27" s="256">
        <v>-403.6233758493463</v>
      </c>
      <c r="O27" s="257">
        <v>17.508818584822293</v>
      </c>
      <c r="P27" s="114"/>
      <c r="Q27" s="69"/>
      <c r="R27" s="122"/>
      <c r="S27" s="122"/>
      <c r="T27" s="122"/>
      <c r="U27" s="122"/>
      <c r="V27" s="122"/>
      <c r="W27" s="122"/>
      <c r="X27" s="122"/>
      <c r="Y27" s="122"/>
      <c r="Z27" s="122"/>
    </row>
    <row r="28" spans="2:26" x14ac:dyDescent="0.3">
      <c r="B28" s="136"/>
      <c r="C28" s="139" t="s">
        <v>65</v>
      </c>
      <c r="D28" s="140"/>
      <c r="E28" s="258">
        <v>36.191860023767063</v>
      </c>
      <c r="F28" s="258">
        <v>42.751048440442695</v>
      </c>
      <c r="G28" s="101"/>
      <c r="H28" s="254">
        <v>-6.5591884166756316</v>
      </c>
      <c r="I28" s="255">
        <v>15.342754519373635</v>
      </c>
      <c r="J28" s="101"/>
      <c r="K28" s="258">
        <v>-764.55033392994153</v>
      </c>
      <c r="L28" s="258">
        <v>-468.62321472443688</v>
      </c>
      <c r="M28" s="101"/>
      <c r="N28" s="256">
        <v>-295.92711920550465</v>
      </c>
      <c r="O28" s="257">
        <v>63.148198788981858</v>
      </c>
      <c r="P28" s="114"/>
      <c r="Q28" s="69"/>
      <c r="R28" s="122"/>
      <c r="S28" s="122"/>
      <c r="T28" s="122"/>
      <c r="U28" s="122"/>
      <c r="W28" s="122"/>
      <c r="X28" s="122"/>
      <c r="Y28" s="122"/>
      <c r="Z28" s="122"/>
    </row>
    <row r="29" spans="2:26" x14ac:dyDescent="0.3">
      <c r="B29" s="42"/>
      <c r="C29" s="139" t="s">
        <v>66</v>
      </c>
      <c r="D29" s="140"/>
      <c r="E29" s="258">
        <v>-97.18601611904532</v>
      </c>
      <c r="F29" s="258">
        <v>-280.83198885171868</v>
      </c>
      <c r="G29" s="101"/>
      <c r="H29" s="254">
        <v>183.64597273267336</v>
      </c>
      <c r="I29" s="255">
        <v>65.393537781637747</v>
      </c>
      <c r="J29" s="101"/>
      <c r="K29" s="258">
        <v>-1</v>
      </c>
      <c r="L29" s="258">
        <v>0</v>
      </c>
      <c r="M29" s="101"/>
      <c r="N29" s="256">
        <v>-1</v>
      </c>
      <c r="O29" s="257" t="e">
        <v>#DIV/0!</v>
      </c>
      <c r="P29" s="114"/>
      <c r="Q29" s="69"/>
      <c r="R29" s="122"/>
      <c r="S29" s="122"/>
      <c r="T29" s="122"/>
      <c r="U29" s="122"/>
      <c r="W29" s="122"/>
      <c r="X29" s="122"/>
      <c r="Y29" s="122"/>
      <c r="Z29" s="122"/>
    </row>
    <row r="30" spans="2:26" x14ac:dyDescent="0.3">
      <c r="B30" s="136"/>
      <c r="C30" s="140"/>
      <c r="D30" s="139" t="s">
        <v>67</v>
      </c>
      <c r="E30" s="253">
        <v>-788.06303911449447</v>
      </c>
      <c r="F30" s="253">
        <v>-914.36634482326008</v>
      </c>
      <c r="G30" s="101"/>
      <c r="H30" s="254">
        <v>126.30330570876561</v>
      </c>
      <c r="I30" s="255">
        <v>13.813205880098211</v>
      </c>
      <c r="J30" s="101"/>
      <c r="K30" s="258">
        <v>-3473.4313369228557</v>
      </c>
      <c r="L30" s="258">
        <v>-2773.8808418680046</v>
      </c>
      <c r="M30" s="101"/>
      <c r="N30" s="256">
        <v>-699.55049505485113</v>
      </c>
      <c r="O30" s="257">
        <v>25.219197757022439</v>
      </c>
      <c r="P30" s="114"/>
      <c r="Q30" s="69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2:26" x14ac:dyDescent="0.3">
      <c r="B31" s="42"/>
      <c r="C31" s="139"/>
      <c r="D31" s="140"/>
      <c r="E31" s="262"/>
      <c r="F31" s="262"/>
      <c r="G31" s="101"/>
      <c r="H31" s="254"/>
      <c r="I31" s="255"/>
      <c r="J31" s="101"/>
      <c r="K31" s="263"/>
      <c r="L31" s="263"/>
      <c r="M31" s="101"/>
      <c r="N31" s="256"/>
      <c r="O31" s="257"/>
      <c r="P31" s="114"/>
      <c r="Q31" s="69"/>
      <c r="R31" s="122"/>
      <c r="S31" s="122"/>
      <c r="T31" s="122"/>
      <c r="U31" s="122"/>
      <c r="W31" s="56"/>
      <c r="X31" s="56"/>
      <c r="Y31" s="56"/>
      <c r="Z31" s="56"/>
    </row>
    <row r="32" spans="2:26" ht="30" customHeight="1" x14ac:dyDescent="0.3">
      <c r="B32" s="136"/>
      <c r="C32" s="364" t="s">
        <v>68</v>
      </c>
      <c r="D32" s="364"/>
      <c r="E32" s="258">
        <v>103.28335899999999</v>
      </c>
      <c r="F32" s="258">
        <v>-76.086641</v>
      </c>
      <c r="G32" s="101"/>
      <c r="H32" s="254">
        <v>179.37</v>
      </c>
      <c r="I32" s="255">
        <v>-235.74440616980317</v>
      </c>
      <c r="J32" s="101"/>
      <c r="K32" s="258">
        <v>74.318761080194207</v>
      </c>
      <c r="L32" s="258">
        <v>32.709858433960001</v>
      </c>
      <c r="M32" s="101"/>
      <c r="N32" s="256">
        <v>41.608902646234206</v>
      </c>
      <c r="O32" s="257">
        <v>127.20600038743993</v>
      </c>
      <c r="P32" s="114"/>
      <c r="Q32" s="69"/>
      <c r="R32" s="122"/>
      <c r="T32" s="122"/>
      <c r="U32" s="124"/>
      <c r="V32" s="122"/>
      <c r="W32" s="122"/>
      <c r="X32" s="122"/>
      <c r="Y32" s="122"/>
      <c r="Z32" s="122"/>
    </row>
    <row r="33" spans="2:26" x14ac:dyDescent="0.3">
      <c r="B33" s="136"/>
      <c r="C33" s="140"/>
      <c r="D33" s="138" t="s">
        <v>69</v>
      </c>
      <c r="E33" s="253">
        <v>7421.4128235759363</v>
      </c>
      <c r="F33" s="253">
        <v>6540.8907407677343</v>
      </c>
      <c r="G33" s="101"/>
      <c r="H33" s="254">
        <v>880.52208280820196</v>
      </c>
      <c r="I33" s="255">
        <v>13.461806926694674</v>
      </c>
      <c r="J33" s="101"/>
      <c r="K33" s="253">
        <v>11059.652030927031</v>
      </c>
      <c r="L33" s="253">
        <v>14802.107239377952</v>
      </c>
      <c r="M33" s="101"/>
      <c r="N33" s="256">
        <v>-3742.4552084509214</v>
      </c>
      <c r="O33" s="257">
        <v>-25.283259659779333</v>
      </c>
      <c r="P33" s="114"/>
      <c r="Q33" s="69"/>
      <c r="R33" s="120"/>
      <c r="T33" s="124"/>
      <c r="U33" s="124"/>
      <c r="V33" s="124"/>
      <c r="W33" s="124"/>
      <c r="X33" s="120"/>
      <c r="Y33" s="120"/>
      <c r="Z33" s="120"/>
    </row>
    <row r="34" spans="2:26" x14ac:dyDescent="0.3">
      <c r="B34" s="136"/>
      <c r="C34" s="138"/>
      <c r="D34" s="140"/>
      <c r="E34" s="264"/>
      <c r="F34" s="264"/>
      <c r="G34" s="101"/>
      <c r="H34" s="254"/>
      <c r="I34" s="255"/>
      <c r="J34" s="101"/>
      <c r="K34" s="264"/>
      <c r="L34" s="264"/>
      <c r="M34" s="101"/>
      <c r="N34" s="256"/>
      <c r="O34" s="257"/>
      <c r="P34" s="114"/>
      <c r="Q34" s="69"/>
      <c r="W34" s="56"/>
      <c r="X34" s="56"/>
      <c r="Y34" s="56"/>
      <c r="Z34" s="56"/>
    </row>
    <row r="35" spans="2:26" x14ac:dyDescent="0.3">
      <c r="B35" s="136"/>
      <c r="C35" s="139" t="s">
        <v>70</v>
      </c>
      <c r="D35" s="140"/>
      <c r="E35" s="258">
        <v>-2375.3761733701454</v>
      </c>
      <c r="F35" s="258">
        <v>-1994.5267179994294</v>
      </c>
      <c r="G35" s="101"/>
      <c r="H35" s="254">
        <v>-380.84945537071599</v>
      </c>
      <c r="I35" s="255">
        <v>-19.094728184575004</v>
      </c>
      <c r="J35" s="101"/>
      <c r="K35" s="258">
        <v>3164.7848364802599</v>
      </c>
      <c r="L35" s="258">
        <v>3810.4788821768002</v>
      </c>
      <c r="M35" s="101"/>
      <c r="N35" s="256">
        <v>-645.69404569654034</v>
      </c>
      <c r="O35" s="257">
        <v>-16.945220421420537</v>
      </c>
      <c r="P35" s="114"/>
      <c r="Q35" s="69"/>
      <c r="V35" s="122"/>
      <c r="W35" s="122"/>
      <c r="X35" s="122"/>
      <c r="Y35" s="122"/>
      <c r="Z35" s="122"/>
    </row>
    <row r="36" spans="2:26" x14ac:dyDescent="0.3">
      <c r="B36" s="136"/>
      <c r="C36" s="139" t="s">
        <v>71</v>
      </c>
      <c r="D36" s="140"/>
      <c r="E36" s="258">
        <v>-901.72506725589278</v>
      </c>
      <c r="F36" s="258">
        <v>-785.47425047631657</v>
      </c>
      <c r="G36" s="101"/>
      <c r="H36" s="254">
        <v>-116.25081677957621</v>
      </c>
      <c r="I36" s="255">
        <v>-14.800079914660591</v>
      </c>
      <c r="J36" s="101"/>
      <c r="K36" s="258">
        <v>-1523.1466493378523</v>
      </c>
      <c r="L36" s="258">
        <v>-2162.5392080061861</v>
      </c>
      <c r="M36" s="101"/>
      <c r="N36" s="256">
        <v>639.39255866833378</v>
      </c>
      <c r="O36" s="257">
        <v>-29.566749879084952</v>
      </c>
      <c r="P36" s="114"/>
      <c r="Q36" s="69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2:26" x14ac:dyDescent="0.3">
      <c r="B37" s="42"/>
      <c r="C37" s="139"/>
      <c r="D37" s="140"/>
      <c r="E37" s="258"/>
      <c r="F37" s="258"/>
      <c r="G37" s="101"/>
      <c r="H37" s="254"/>
      <c r="I37" s="255"/>
      <c r="J37" s="101"/>
      <c r="K37" s="265"/>
      <c r="L37" s="265"/>
      <c r="M37" s="101"/>
      <c r="N37" s="256"/>
      <c r="O37" s="257"/>
      <c r="P37" s="114"/>
      <c r="Q37" s="69"/>
      <c r="R37" s="122"/>
      <c r="S37" s="122"/>
      <c r="T37" s="122"/>
      <c r="U37" s="122"/>
      <c r="W37" s="56"/>
      <c r="X37" s="56"/>
      <c r="Y37" s="56"/>
      <c r="Z37" s="56"/>
    </row>
    <row r="38" spans="2:26" x14ac:dyDescent="0.3">
      <c r="B38" s="136"/>
      <c r="C38" s="140"/>
      <c r="D38" s="138" t="s">
        <v>7</v>
      </c>
      <c r="E38" s="253">
        <v>4144.3115829498984</v>
      </c>
      <c r="F38" s="253">
        <v>3760.8897722919878</v>
      </c>
      <c r="G38" s="101"/>
      <c r="H38" s="254">
        <v>383.42181065791056</v>
      </c>
      <c r="I38" s="255">
        <v>10.194976026224856</v>
      </c>
      <c r="J38" s="101"/>
      <c r="K38" s="253">
        <v>6371.7205451089194</v>
      </c>
      <c r="L38" s="253">
        <v>8829.089149194966</v>
      </c>
      <c r="M38" s="101"/>
      <c r="N38" s="256">
        <v>-2457.3686040860466</v>
      </c>
      <c r="O38" s="257">
        <v>-27.83264006695536</v>
      </c>
      <c r="P38" s="114"/>
      <c r="Q38" s="69"/>
      <c r="R38" s="120"/>
      <c r="S38" s="125"/>
      <c r="T38" s="120"/>
      <c r="U38" s="120"/>
      <c r="V38" s="120"/>
      <c r="W38" s="120"/>
      <c r="X38" s="120"/>
      <c r="Y38" s="120"/>
      <c r="Z38" s="120"/>
    </row>
    <row r="39" spans="2:26" x14ac:dyDescent="0.3">
      <c r="B39" s="42"/>
      <c r="C39" s="138"/>
      <c r="D39" s="140"/>
      <c r="E39" s="95">
        <v>7.2657820968859255E-2</v>
      </c>
      <c r="F39" s="95">
        <v>7.4117132614893527E-2</v>
      </c>
      <c r="G39" s="101"/>
      <c r="H39" s="254"/>
      <c r="I39" s="255"/>
      <c r="J39" s="101"/>
      <c r="K39" s="260">
        <v>5.3632128943993725E-2</v>
      </c>
      <c r="L39" s="260">
        <v>8.7769329978191854E-2</v>
      </c>
      <c r="M39" s="101"/>
      <c r="N39" s="256"/>
      <c r="O39" s="257"/>
      <c r="P39" s="114"/>
      <c r="Q39" s="69"/>
      <c r="R39" s="324"/>
      <c r="S39" s="324"/>
      <c r="T39" s="122"/>
      <c r="U39" s="122"/>
      <c r="W39" s="56"/>
      <c r="X39" s="56"/>
      <c r="Y39" s="56"/>
      <c r="Z39" s="56"/>
    </row>
    <row r="40" spans="2:26" x14ac:dyDescent="0.3">
      <c r="B40" s="42"/>
      <c r="C40" s="138"/>
      <c r="D40" s="140"/>
      <c r="E40" s="258"/>
      <c r="F40" s="258"/>
      <c r="G40" s="101"/>
      <c r="H40" s="254"/>
      <c r="I40" s="255"/>
      <c r="J40" s="101"/>
      <c r="K40" s="264"/>
      <c r="L40" s="264"/>
      <c r="M40" s="101"/>
      <c r="N40" s="256"/>
      <c r="O40" s="257"/>
      <c r="P40" s="114"/>
      <c r="Q40" s="69"/>
      <c r="R40" s="122"/>
      <c r="S40" s="122"/>
      <c r="T40" s="122"/>
      <c r="U40" s="122"/>
      <c r="W40" s="56"/>
      <c r="X40" s="56"/>
      <c r="Y40" s="56"/>
      <c r="Z40" s="56"/>
    </row>
    <row r="41" spans="2:26" x14ac:dyDescent="0.3">
      <c r="B41" s="136"/>
      <c r="C41" s="139" t="s">
        <v>72</v>
      </c>
      <c r="D41" s="140"/>
      <c r="E41" s="258">
        <v>2493.3368055190667</v>
      </c>
      <c r="F41" s="258">
        <v>2113.9686011757944</v>
      </c>
      <c r="G41" s="101"/>
      <c r="H41" s="254">
        <v>379.36820434327228</v>
      </c>
      <c r="I41" s="255">
        <v>17.945782360829131</v>
      </c>
      <c r="J41" s="101"/>
      <c r="K41" s="258">
        <v>5753.1629694083604</v>
      </c>
      <c r="L41" s="258">
        <v>4766.7140344713744</v>
      </c>
      <c r="M41" s="101"/>
      <c r="N41" s="256">
        <v>986.44893493698601</v>
      </c>
      <c r="O41" s="257">
        <v>20.694527253015348</v>
      </c>
      <c r="P41" s="114"/>
      <c r="Q41" s="69"/>
      <c r="R41" s="122"/>
      <c r="S41" s="122"/>
      <c r="T41" s="122"/>
      <c r="U41" s="122"/>
      <c r="V41" s="122"/>
      <c r="W41" s="122"/>
      <c r="X41" s="122"/>
      <c r="Y41" s="122"/>
      <c r="Z41" s="122"/>
    </row>
    <row r="42" spans="2:26" x14ac:dyDescent="0.3">
      <c r="B42" s="136"/>
      <c r="C42" s="140"/>
      <c r="D42" s="138" t="s">
        <v>5</v>
      </c>
      <c r="E42" s="253">
        <v>10646.115590335969</v>
      </c>
      <c r="F42" s="253">
        <v>9663.3587278530922</v>
      </c>
      <c r="G42" s="101"/>
      <c r="H42" s="254">
        <v>982.75686248287639</v>
      </c>
      <c r="I42" s="255">
        <v>10.169930457515107</v>
      </c>
      <c r="J42" s="101"/>
      <c r="K42" s="253">
        <v>20655.920679783241</v>
      </c>
      <c r="L42" s="253">
        <v>19200.081911069781</v>
      </c>
      <c r="M42" s="101"/>
      <c r="N42" s="256">
        <v>1455.83876871346</v>
      </c>
      <c r="O42" s="257">
        <v>7.5824612387413781</v>
      </c>
      <c r="P42" s="114"/>
      <c r="Q42" s="69"/>
      <c r="R42" s="325"/>
      <c r="S42" s="120"/>
      <c r="T42" s="120"/>
      <c r="U42" s="120"/>
      <c r="V42" s="120"/>
      <c r="W42" s="120"/>
      <c r="X42" s="120"/>
      <c r="Y42" s="120"/>
      <c r="Z42" s="120"/>
    </row>
    <row r="43" spans="2:26" ht="14.5" thickBot="1" x14ac:dyDescent="0.35">
      <c r="B43" s="136"/>
      <c r="C43" s="209"/>
      <c r="D43" s="209" t="s">
        <v>30</v>
      </c>
      <c r="E43" s="266">
        <v>0.18664705707909693</v>
      </c>
      <c r="F43" s="266">
        <v>0.19043909385865684</v>
      </c>
      <c r="G43" s="210"/>
      <c r="H43" s="267"/>
      <c r="I43" s="268"/>
      <c r="J43" s="210"/>
      <c r="K43" s="266" t="e">
        <v>#REF!</v>
      </c>
      <c r="L43" s="266" t="e">
        <v>#REF!</v>
      </c>
      <c r="M43" s="210"/>
      <c r="N43" s="269"/>
      <c r="O43" s="270"/>
      <c r="P43" s="211"/>
      <c r="Q43" s="212"/>
      <c r="R43" s="122"/>
      <c r="S43" s="122"/>
      <c r="T43" s="122"/>
      <c r="U43" s="122"/>
    </row>
    <row r="44" spans="2:26" ht="6" customHeight="1" x14ac:dyDescent="0.3">
      <c r="C44" s="69"/>
      <c r="D44" s="69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69"/>
      <c r="Q44" s="143"/>
    </row>
    <row r="45" spans="2:26" x14ac:dyDescent="0.3">
      <c r="C45" s="363" t="s">
        <v>73</v>
      </c>
      <c r="D45" s="363"/>
      <c r="E45" s="363"/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63"/>
      <c r="Q45" s="363"/>
    </row>
    <row r="46" spans="2:26" ht="15" customHeight="1" x14ac:dyDescent="0.3">
      <c r="C46" s="360" t="s">
        <v>74</v>
      </c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</row>
    <row r="47" spans="2:26" ht="14.5" x14ac:dyDescent="0.3">
      <c r="C47" s="360" t="s">
        <v>75</v>
      </c>
      <c r="D47" s="360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</row>
    <row r="48" spans="2:26" ht="15" customHeight="1" x14ac:dyDescent="0.3">
      <c r="C48" s="126"/>
      <c r="E48" s="43"/>
      <c r="F48" s="43"/>
      <c r="Q48" s="119"/>
    </row>
    <row r="49" spans="1:18" ht="15" customHeight="1" x14ac:dyDescent="0.3">
      <c r="C49" s="126"/>
      <c r="E49" s="43"/>
      <c r="F49" s="43"/>
      <c r="K49" s="127"/>
    </row>
    <row r="50" spans="1:18" x14ac:dyDescent="0.3">
      <c r="E50" s="128"/>
      <c r="F50" s="128"/>
    </row>
    <row r="51" spans="1:18" x14ac:dyDescent="0.3">
      <c r="E51" s="129"/>
      <c r="F51" s="130"/>
      <c r="G51" s="131"/>
      <c r="J51" s="56"/>
      <c r="K51" s="52"/>
      <c r="L51" s="57"/>
      <c r="N51" s="127"/>
    </row>
    <row r="52" spans="1:18" x14ac:dyDescent="0.3">
      <c r="E52" s="129"/>
      <c r="F52" s="130"/>
      <c r="K52" s="132"/>
      <c r="L52" s="132"/>
    </row>
    <row r="53" spans="1:18" x14ac:dyDescent="0.3">
      <c r="E53" s="131"/>
      <c r="F53" s="131"/>
      <c r="K53" s="127"/>
      <c r="L53" s="127"/>
    </row>
    <row r="54" spans="1:18" x14ac:dyDescent="0.3">
      <c r="E54" s="54"/>
      <c r="F54" s="129"/>
    </row>
    <row r="55" spans="1:18" x14ac:dyDescent="0.3">
      <c r="E55" s="129"/>
      <c r="F55" s="129"/>
    </row>
    <row r="56" spans="1:18" x14ac:dyDescent="0.3">
      <c r="E56" s="132"/>
      <c r="F56" s="132"/>
      <c r="I56" s="128"/>
    </row>
    <row r="57" spans="1:18" x14ac:dyDescent="0.3">
      <c r="E57" s="132"/>
      <c r="F57" s="132"/>
      <c r="K57" s="133"/>
    </row>
    <row r="58" spans="1:18" s="116" customFormat="1" x14ac:dyDescent="0.3">
      <c r="A58" s="43"/>
      <c r="B58" s="43"/>
      <c r="C58" s="43"/>
      <c r="D58" s="43"/>
      <c r="E58" s="134"/>
      <c r="F58" s="134"/>
      <c r="G58" s="128"/>
      <c r="H58" s="128"/>
      <c r="K58" s="133"/>
      <c r="P58" s="43"/>
      <c r="Q58" s="43"/>
      <c r="R58" s="43"/>
    </row>
    <row r="60" spans="1:18" s="116" customFormat="1" x14ac:dyDescent="0.3">
      <c r="A60" s="43"/>
      <c r="B60" s="43"/>
      <c r="C60" s="43"/>
      <c r="D60" s="43"/>
      <c r="E60" s="132"/>
      <c r="F60" s="132"/>
      <c r="P60" s="43"/>
      <c r="Q60" s="43"/>
      <c r="R60" s="43"/>
    </row>
    <row r="61" spans="1:18" s="116" customFormat="1" x14ac:dyDescent="0.3">
      <c r="A61" s="43"/>
      <c r="B61" s="43"/>
      <c r="C61" s="43"/>
      <c r="D61" s="43"/>
      <c r="E61" s="132"/>
      <c r="F61" s="132"/>
      <c r="P61" s="43"/>
      <c r="Q61" s="43"/>
      <c r="R61" s="43"/>
    </row>
    <row r="62" spans="1:18" s="116" customFormat="1" x14ac:dyDescent="0.3">
      <c r="A62" s="43"/>
      <c r="B62" s="43"/>
      <c r="C62" s="43"/>
      <c r="D62" s="43"/>
      <c r="E62" s="134"/>
      <c r="F62" s="134"/>
      <c r="P62" s="43"/>
      <c r="Q62" s="43"/>
      <c r="R62" s="43"/>
    </row>
    <row r="64" spans="1:18" s="116" customFormat="1" x14ac:dyDescent="0.3">
      <c r="A64" s="43"/>
      <c r="B64" s="43"/>
      <c r="C64" s="43"/>
      <c r="D64" s="43"/>
      <c r="E64" s="132"/>
      <c r="F64" s="132"/>
      <c r="P64" s="43"/>
      <c r="Q64" s="43"/>
      <c r="R64" s="43"/>
    </row>
    <row r="65" spans="1:18" s="116" customFormat="1" x14ac:dyDescent="0.3">
      <c r="A65" s="43"/>
      <c r="B65" s="43"/>
      <c r="C65" s="43"/>
      <c r="D65" s="43"/>
      <c r="E65" s="132"/>
      <c r="F65" s="132"/>
      <c r="P65" s="43"/>
      <c r="Q65" s="43"/>
      <c r="R65" s="43"/>
    </row>
    <row r="66" spans="1:18" s="116" customFormat="1" x14ac:dyDescent="0.3">
      <c r="A66" s="43"/>
      <c r="B66" s="43"/>
      <c r="C66" s="43"/>
      <c r="D66" s="43"/>
      <c r="E66" s="127"/>
      <c r="F66" s="127"/>
      <c r="P66" s="43"/>
      <c r="Q66" s="43"/>
      <c r="R66" s="43"/>
    </row>
    <row r="67" spans="1:18" s="116" customFormat="1" x14ac:dyDescent="0.3">
      <c r="A67" s="43"/>
      <c r="B67" s="43"/>
      <c r="C67" s="43"/>
      <c r="D67" s="43"/>
      <c r="E67" s="43"/>
      <c r="F67" s="43"/>
      <c r="P67" s="43"/>
      <c r="Q67" s="43"/>
      <c r="R67" s="43"/>
    </row>
    <row r="68" spans="1:18" s="116" customFormat="1" x14ac:dyDescent="0.3">
      <c r="A68" s="43"/>
      <c r="B68" s="43"/>
      <c r="C68" s="43"/>
      <c r="D68" s="43"/>
      <c r="E68" s="132"/>
      <c r="F68" s="129"/>
      <c r="P68" s="43"/>
      <c r="Q68" s="43"/>
      <c r="R68" s="43"/>
    </row>
    <row r="72" spans="1:18" s="116" customFormat="1" x14ac:dyDescent="0.3">
      <c r="A72" s="43"/>
      <c r="B72" s="43"/>
      <c r="C72" s="43"/>
      <c r="D72" s="43"/>
      <c r="E72" s="128"/>
      <c r="P72" s="43"/>
      <c r="Q72" s="43"/>
      <c r="R72" s="43"/>
    </row>
    <row r="74" spans="1:18" s="116" customFormat="1" x14ac:dyDescent="0.3">
      <c r="A74" s="43"/>
      <c r="B74" s="43"/>
      <c r="C74" s="43"/>
      <c r="D74" s="43"/>
      <c r="F74" s="128"/>
      <c r="L74" s="128"/>
      <c r="P74" s="43"/>
      <c r="Q74" s="43"/>
      <c r="R74" s="43"/>
    </row>
    <row r="75" spans="1:18" s="116" customFormat="1" x14ac:dyDescent="0.3">
      <c r="A75" s="43"/>
      <c r="B75" s="43"/>
      <c r="C75" s="43"/>
      <c r="D75" s="43"/>
      <c r="F75" s="128"/>
      <c r="L75" s="128"/>
      <c r="P75" s="43"/>
      <c r="Q75" s="43"/>
      <c r="R75" s="43"/>
    </row>
  </sheetData>
  <mergeCells count="11">
    <mergeCell ref="C47:Q47"/>
    <mergeCell ref="H6:I6"/>
    <mergeCell ref="N6:O6"/>
    <mergeCell ref="C45:Q45"/>
    <mergeCell ref="C46:Q46"/>
    <mergeCell ref="C32:D32"/>
    <mergeCell ref="B1:Q1"/>
    <mergeCell ref="B2:Q2"/>
    <mergeCell ref="B3:Q3"/>
    <mergeCell ref="R4:U4"/>
    <mergeCell ref="W4:Z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B1:P54"/>
  <sheetViews>
    <sheetView showGridLines="0" topLeftCell="A9" zoomScale="99" zoomScaleNormal="96" zoomScalePageLayoutView="90" workbookViewId="0">
      <selection activeCell="L17" sqref="L17"/>
    </sheetView>
  </sheetViews>
  <sheetFormatPr defaultColWidth="11.453125" defaultRowHeight="14" x14ac:dyDescent="0.3"/>
  <cols>
    <col min="1" max="1" width="5.1796875" style="43" customWidth="1"/>
    <col min="2" max="2" width="1.26953125" style="43" customWidth="1"/>
    <col min="3" max="3" width="6.81640625" style="43" customWidth="1"/>
    <col min="4" max="4" width="37.54296875" style="43" customWidth="1"/>
    <col min="5" max="6" width="15.54296875" style="43" customWidth="1"/>
    <col min="7" max="7" width="2.1796875" style="43" hidden="1" customWidth="1"/>
    <col min="8" max="9" width="10.54296875" style="43" customWidth="1"/>
    <col min="10" max="10" width="1.26953125" style="43" hidden="1" customWidth="1"/>
    <col min="11" max="11" width="14.1796875" style="43" bestFit="1" customWidth="1"/>
    <col min="12" max="12" width="12.26953125" style="43" bestFit="1" customWidth="1"/>
    <col min="13" max="13" width="12.54296875" style="43" bestFit="1" customWidth="1"/>
    <col min="14" max="16384" width="11.453125" style="43"/>
  </cols>
  <sheetData>
    <row r="1" spans="2:11" ht="23" x14ac:dyDescent="0.3">
      <c r="B1" s="367" t="s">
        <v>48</v>
      </c>
      <c r="C1" s="367"/>
      <c r="D1" s="367"/>
      <c r="E1" s="367"/>
      <c r="F1" s="367"/>
      <c r="G1" s="367"/>
      <c r="H1" s="367"/>
      <c r="I1" s="367"/>
      <c r="J1" s="367"/>
    </row>
    <row r="2" spans="2:11" ht="18.75" customHeight="1" x14ac:dyDescent="0.3">
      <c r="B2" s="366" t="s">
        <v>76</v>
      </c>
      <c r="C2" s="366"/>
      <c r="D2" s="366"/>
      <c r="E2" s="366"/>
      <c r="F2" s="366"/>
      <c r="G2" s="366"/>
      <c r="H2" s="366"/>
      <c r="I2" s="366"/>
      <c r="J2" s="366"/>
      <c r="K2" s="144"/>
    </row>
    <row r="3" spans="2:11" ht="18.75" customHeight="1" x14ac:dyDescent="0.3">
      <c r="B3" s="368" t="s">
        <v>50</v>
      </c>
      <c r="C3" s="368"/>
      <c r="D3" s="368"/>
      <c r="E3" s="368"/>
      <c r="F3" s="368"/>
      <c r="G3" s="368"/>
      <c r="H3" s="368"/>
      <c r="I3" s="368"/>
      <c r="J3" s="368"/>
      <c r="K3" s="144"/>
    </row>
    <row r="4" spans="2:11" ht="9.75" customHeight="1" x14ac:dyDescent="0.3">
      <c r="B4" s="145"/>
      <c r="C4" s="145"/>
      <c r="D4" s="145"/>
      <c r="E4" s="145"/>
      <c r="F4" s="145"/>
      <c r="G4" s="145"/>
      <c r="H4" s="145"/>
      <c r="I4" s="146"/>
      <c r="J4" s="145"/>
      <c r="K4" s="144"/>
    </row>
    <row r="5" spans="2:11" x14ac:dyDescent="0.3">
      <c r="B5" s="145"/>
      <c r="C5" s="145"/>
      <c r="D5" s="145"/>
      <c r="E5" s="292" t="s">
        <v>184</v>
      </c>
      <c r="F5" s="292" t="s">
        <v>187</v>
      </c>
      <c r="G5" s="293"/>
      <c r="H5" s="365" t="s">
        <v>51</v>
      </c>
      <c r="I5" s="365"/>
      <c r="J5" s="145"/>
      <c r="K5" s="144"/>
    </row>
    <row r="6" spans="2:11" ht="14.5" thickBot="1" x14ac:dyDescent="0.35">
      <c r="B6" s="145"/>
      <c r="C6" s="145"/>
      <c r="D6" s="145"/>
      <c r="E6" s="283">
        <v>2025</v>
      </c>
      <c r="F6" s="283">
        <v>2024</v>
      </c>
      <c r="G6" s="284"/>
      <c r="H6" s="285" t="s">
        <v>52</v>
      </c>
      <c r="I6" s="285" t="s">
        <v>34</v>
      </c>
      <c r="J6" s="145"/>
      <c r="K6" s="144"/>
    </row>
    <row r="7" spans="2:11" ht="21" customHeight="1" x14ac:dyDescent="0.3">
      <c r="B7" s="147"/>
      <c r="C7" s="148" t="s">
        <v>77</v>
      </c>
      <c r="D7" s="149"/>
      <c r="E7" s="147"/>
      <c r="F7" s="147"/>
      <c r="G7" s="150"/>
      <c r="H7" s="151"/>
      <c r="I7" s="151"/>
      <c r="J7" s="144"/>
      <c r="K7" s="144"/>
    </row>
    <row r="8" spans="2:11" ht="15" customHeight="1" x14ac:dyDescent="0.3">
      <c r="B8" s="147"/>
      <c r="C8" s="302" t="s">
        <v>78</v>
      </c>
      <c r="D8" s="302"/>
      <c r="E8" s="303">
        <v>38584.41286605857</v>
      </c>
      <c r="F8" s="303">
        <v>29544.59890381918</v>
      </c>
      <c r="G8" s="152"/>
      <c r="H8" s="153">
        <v>9039.8139622393901</v>
      </c>
      <c r="I8" s="154">
        <v>30.597179510434415</v>
      </c>
      <c r="J8" s="144"/>
      <c r="K8" s="57"/>
    </row>
    <row r="9" spans="2:11" ht="14.25" customHeight="1" x14ac:dyDescent="0.3">
      <c r="B9" s="147"/>
      <c r="C9" s="302" t="s">
        <v>79</v>
      </c>
      <c r="D9" s="302"/>
      <c r="E9" s="303">
        <v>20123.647720958572</v>
      </c>
      <c r="F9" s="303">
        <v>23551.530907713157</v>
      </c>
      <c r="G9" s="152"/>
      <c r="H9" s="153">
        <v>-3427.883186754585</v>
      </c>
      <c r="I9" s="154">
        <v>-14.554821086522018</v>
      </c>
      <c r="J9" s="144"/>
      <c r="K9" s="144"/>
    </row>
    <row r="10" spans="2:11" x14ac:dyDescent="0.3">
      <c r="B10" s="147"/>
      <c r="C10" s="302" t="s">
        <v>80</v>
      </c>
      <c r="D10" s="302"/>
      <c r="E10" s="303">
        <v>13961.471840795646</v>
      </c>
      <c r="F10" s="303">
        <v>13181.790293029748</v>
      </c>
      <c r="G10" s="152"/>
      <c r="H10" s="153">
        <v>779.68154776589836</v>
      </c>
      <c r="I10" s="154">
        <v>5.9148380488056818</v>
      </c>
      <c r="J10" s="144"/>
      <c r="K10" s="144"/>
    </row>
    <row r="11" spans="2:11" x14ac:dyDescent="0.3">
      <c r="B11" s="147"/>
      <c r="C11" s="302" t="s">
        <v>81</v>
      </c>
      <c r="D11" s="302"/>
      <c r="E11" s="303">
        <v>1458.5123019852806</v>
      </c>
      <c r="F11" s="303">
        <v>1384</v>
      </c>
      <c r="G11" s="152"/>
      <c r="H11" s="153">
        <v>74.512301985280601</v>
      </c>
      <c r="I11" s="154">
        <v>5.3838368486474497</v>
      </c>
      <c r="J11" s="144"/>
      <c r="K11" s="144"/>
    </row>
    <row r="12" spans="2:11" x14ac:dyDescent="0.3">
      <c r="B12" s="147"/>
      <c r="C12" s="149"/>
      <c r="D12" s="155" t="s">
        <v>82</v>
      </c>
      <c r="E12" s="156">
        <v>74128.044729798057</v>
      </c>
      <c r="F12" s="156">
        <v>67662.69800179654</v>
      </c>
      <c r="G12" s="152"/>
      <c r="H12" s="153">
        <v>6465.3467280015175</v>
      </c>
      <c r="I12" s="154">
        <v>9.5552600161315624</v>
      </c>
      <c r="J12" s="144"/>
      <c r="K12" s="144"/>
    </row>
    <row r="13" spans="2:11" x14ac:dyDescent="0.3">
      <c r="B13" s="147"/>
      <c r="C13" s="149"/>
      <c r="D13" s="149"/>
      <c r="E13" s="157"/>
      <c r="F13" s="157"/>
      <c r="G13" s="152"/>
      <c r="H13" s="153"/>
      <c r="I13" s="154"/>
      <c r="J13" s="144"/>
      <c r="K13" s="144"/>
    </row>
    <row r="14" spans="2:11" x14ac:dyDescent="0.3">
      <c r="B14" s="147"/>
      <c r="C14" s="302" t="s">
        <v>83</v>
      </c>
      <c r="D14" s="302"/>
      <c r="E14" s="303">
        <v>13785.406784776304</v>
      </c>
      <c r="F14" s="303">
        <v>13517.775193563712</v>
      </c>
      <c r="G14" s="152"/>
      <c r="H14" s="153">
        <v>267.63159121259196</v>
      </c>
      <c r="I14" s="154">
        <v>1.9798494011057377</v>
      </c>
      <c r="J14" s="144"/>
      <c r="K14" s="144"/>
    </row>
    <row r="15" spans="2:11" x14ac:dyDescent="0.3">
      <c r="B15" s="147"/>
      <c r="C15" s="302" t="s">
        <v>84</v>
      </c>
      <c r="D15" s="302"/>
      <c r="E15" s="303">
        <v>84402.025308925484</v>
      </c>
      <c r="F15" s="303">
        <v>83097.090045069941</v>
      </c>
      <c r="G15" s="152"/>
      <c r="H15" s="153">
        <v>1304.9352638555429</v>
      </c>
      <c r="I15" s="154">
        <v>1.5703742010072519</v>
      </c>
      <c r="J15" s="144"/>
      <c r="K15" s="144"/>
    </row>
    <row r="16" spans="2:11" x14ac:dyDescent="0.3">
      <c r="B16" s="147"/>
      <c r="C16" s="302" t="s">
        <v>85</v>
      </c>
      <c r="D16" s="302"/>
      <c r="E16" s="303">
        <v>1394.0419361386769</v>
      </c>
      <c r="F16" s="303">
        <v>1566.6647239526301</v>
      </c>
      <c r="G16" s="152"/>
      <c r="H16" s="153">
        <v>-172.62278781395321</v>
      </c>
      <c r="I16" s="154">
        <v>-11.018489481172022</v>
      </c>
      <c r="J16" s="144"/>
      <c r="K16" s="144"/>
    </row>
    <row r="17" spans="2:16" x14ac:dyDescent="0.3">
      <c r="B17" s="147"/>
      <c r="C17" s="302" t="s">
        <v>86</v>
      </c>
      <c r="D17" s="302"/>
      <c r="E17" s="303">
        <v>127418</v>
      </c>
      <c r="F17" s="303">
        <v>126791</v>
      </c>
      <c r="G17" s="152"/>
      <c r="H17" s="153">
        <v>627</v>
      </c>
      <c r="I17" s="154">
        <v>0.49451459488449867</v>
      </c>
      <c r="J17" s="144"/>
      <c r="K17" s="144"/>
    </row>
    <row r="18" spans="2:16" x14ac:dyDescent="0.3">
      <c r="B18" s="147"/>
      <c r="C18" s="149"/>
      <c r="D18" s="155" t="s">
        <v>87</v>
      </c>
      <c r="E18" s="156">
        <v>301126.55074921635</v>
      </c>
      <c r="F18" s="156">
        <v>292636.18896587531</v>
      </c>
      <c r="G18" s="152"/>
      <c r="H18" s="153">
        <v>8490.361783341039</v>
      </c>
      <c r="I18" s="154">
        <v>2.9013369171271952</v>
      </c>
      <c r="J18" s="144"/>
      <c r="K18" s="144"/>
    </row>
    <row r="19" spans="2:16" ht="16.5" customHeight="1" x14ac:dyDescent="0.3">
      <c r="B19" s="147"/>
      <c r="C19" s="148" t="s">
        <v>88</v>
      </c>
      <c r="D19" s="149"/>
      <c r="E19" s="157"/>
      <c r="F19" s="157"/>
      <c r="G19" s="152"/>
      <c r="H19" s="153"/>
      <c r="I19" s="154"/>
      <c r="J19" s="144"/>
      <c r="K19" s="144"/>
      <c r="L19" s="158"/>
    </row>
    <row r="20" spans="2:16" x14ac:dyDescent="0.3">
      <c r="B20" s="147"/>
      <c r="C20" s="302" t="s">
        <v>89</v>
      </c>
      <c r="D20" s="302"/>
      <c r="E20" s="303">
        <v>10878.47560357815</v>
      </c>
      <c r="F20" s="303">
        <v>3364.7163338945002</v>
      </c>
      <c r="G20" s="304"/>
      <c r="H20" s="153">
        <v>7513.75926968365</v>
      </c>
      <c r="I20" s="154">
        <v>223.31033359316885</v>
      </c>
      <c r="J20" s="144"/>
      <c r="K20" s="144"/>
      <c r="L20" s="116"/>
      <c r="M20" s="116"/>
    </row>
    <row r="21" spans="2:16" x14ac:dyDescent="0.3">
      <c r="B21" s="147"/>
      <c r="C21" s="302" t="s">
        <v>90</v>
      </c>
      <c r="D21" s="302"/>
      <c r="E21" s="303">
        <v>13893.271353030321</v>
      </c>
      <c r="F21" s="303">
        <v>15484.71004617934</v>
      </c>
      <c r="G21" s="304"/>
      <c r="H21" s="153">
        <v>-1591.4386931490189</v>
      </c>
      <c r="I21" s="154">
        <v>-10.277484618071275</v>
      </c>
      <c r="J21" s="144"/>
      <c r="K21" s="144"/>
      <c r="L21" s="241"/>
      <c r="M21" s="241"/>
    </row>
    <row r="22" spans="2:16" x14ac:dyDescent="0.3">
      <c r="B22" s="147"/>
      <c r="C22" s="302" t="s">
        <v>91</v>
      </c>
      <c r="D22" s="302"/>
      <c r="E22" s="303">
        <v>660.08376260417049</v>
      </c>
      <c r="F22" s="303">
        <v>649.27367921597443</v>
      </c>
      <c r="G22" s="304"/>
      <c r="H22" s="153">
        <v>10.810083388196063</v>
      </c>
      <c r="I22" s="154">
        <v>1.6649501950009249</v>
      </c>
      <c r="J22" s="144"/>
      <c r="K22" s="144"/>
      <c r="L22" s="45"/>
      <c r="M22" s="45"/>
    </row>
    <row r="23" spans="2:16" x14ac:dyDescent="0.3">
      <c r="B23" s="147"/>
      <c r="C23" s="302" t="s">
        <v>92</v>
      </c>
      <c r="D23" s="302"/>
      <c r="E23" s="303">
        <v>32440</v>
      </c>
      <c r="F23" s="303">
        <v>25968</v>
      </c>
      <c r="G23" s="304"/>
      <c r="H23" s="153">
        <v>6472</v>
      </c>
      <c r="I23" s="154">
        <v>24.922982131854599</v>
      </c>
      <c r="J23" s="144"/>
      <c r="K23" s="144"/>
      <c r="N23" s="158"/>
    </row>
    <row r="24" spans="2:16" x14ac:dyDescent="0.3">
      <c r="B24" s="147"/>
      <c r="C24" s="149"/>
      <c r="D24" s="155" t="s">
        <v>93</v>
      </c>
      <c r="E24" s="156">
        <v>57870.86208655384</v>
      </c>
      <c r="F24" s="156">
        <v>45467.298013314619</v>
      </c>
      <c r="G24" s="152"/>
      <c r="H24" s="153">
        <v>12403.56407323922</v>
      </c>
      <c r="I24" s="154">
        <v>27.280187332897967</v>
      </c>
      <c r="J24" s="144"/>
      <c r="K24" s="144"/>
      <c r="P24" s="158"/>
    </row>
    <row r="25" spans="2:16" x14ac:dyDescent="0.3">
      <c r="B25" s="147"/>
      <c r="C25" s="149"/>
      <c r="D25" s="149"/>
      <c r="E25" s="157"/>
      <c r="F25" s="157"/>
      <c r="G25" s="152"/>
      <c r="H25" s="153"/>
      <c r="I25" s="154"/>
      <c r="J25" s="144"/>
      <c r="K25" s="144"/>
      <c r="L25" s="116"/>
      <c r="M25" s="116"/>
    </row>
    <row r="26" spans="2:16" x14ac:dyDescent="0.3">
      <c r="B26" s="147"/>
      <c r="C26" s="302" t="s">
        <v>94</v>
      </c>
      <c r="D26" s="302"/>
      <c r="E26" s="303">
        <v>44758.564736941815</v>
      </c>
      <c r="F26" s="303">
        <v>45149.24070312977</v>
      </c>
      <c r="G26" s="304"/>
      <c r="H26" s="153">
        <v>-390.67596618795505</v>
      </c>
      <c r="I26" s="154">
        <v>-0.86529908389106902</v>
      </c>
      <c r="J26" s="144"/>
      <c r="K26" s="144"/>
      <c r="L26" s="241"/>
      <c r="M26" s="241"/>
    </row>
    <row r="27" spans="2:16" x14ac:dyDescent="0.3">
      <c r="B27" s="147"/>
      <c r="C27" s="302" t="s">
        <v>95</v>
      </c>
      <c r="D27" s="302"/>
      <c r="E27" s="303">
        <v>742.30632255771741</v>
      </c>
      <c r="F27" s="303">
        <v>916.54910120843499</v>
      </c>
      <c r="G27" s="304"/>
      <c r="H27" s="153">
        <v>-174.24277865071758</v>
      </c>
      <c r="I27" s="154">
        <v>-19.010741314457146</v>
      </c>
      <c r="J27" s="144"/>
      <c r="K27" s="144"/>
      <c r="L27" s="45"/>
      <c r="M27" s="45"/>
    </row>
    <row r="28" spans="2:16" x14ac:dyDescent="0.3">
      <c r="B28" s="147"/>
      <c r="C28" s="302" t="s">
        <v>96</v>
      </c>
      <c r="D28" s="302"/>
      <c r="E28" s="303">
        <v>27350.159145302634</v>
      </c>
      <c r="F28" s="303">
        <v>27198.896614352394</v>
      </c>
      <c r="G28" s="304"/>
      <c r="H28" s="153">
        <v>151.26253095024003</v>
      </c>
      <c r="I28" s="154">
        <v>0.55613480610983146</v>
      </c>
      <c r="J28" s="144"/>
      <c r="K28" s="144"/>
    </row>
    <row r="29" spans="2:16" ht="17.5" customHeight="1" x14ac:dyDescent="0.3">
      <c r="B29" s="147"/>
      <c r="C29" s="149"/>
      <c r="D29" s="155" t="s">
        <v>97</v>
      </c>
      <c r="E29" s="156">
        <v>130721.89229135601</v>
      </c>
      <c r="F29" s="156">
        <v>118731.98443200524</v>
      </c>
      <c r="G29" s="152"/>
      <c r="H29" s="153">
        <v>11989.907859350773</v>
      </c>
      <c r="I29" s="154">
        <v>10.098296526170735</v>
      </c>
      <c r="J29" s="144"/>
      <c r="K29" s="144"/>
    </row>
    <row r="30" spans="2:16" ht="19.5" customHeight="1" x14ac:dyDescent="0.3">
      <c r="B30" s="147"/>
      <c r="C30" s="148" t="s">
        <v>98</v>
      </c>
      <c r="D30" s="159"/>
      <c r="E30" s="156"/>
      <c r="F30" s="156"/>
      <c r="G30" s="152"/>
      <c r="H30" s="153"/>
      <c r="I30" s="154"/>
      <c r="J30" s="144"/>
      <c r="K30" s="144"/>
      <c r="L30" s="116"/>
      <c r="M30" s="116"/>
    </row>
    <row r="31" spans="2:16" x14ac:dyDescent="0.3">
      <c r="B31" s="147"/>
      <c r="C31" s="302" t="s">
        <v>99</v>
      </c>
      <c r="D31" s="302"/>
      <c r="E31" s="303">
        <v>35078.005585565305</v>
      </c>
      <c r="F31" s="303">
        <v>36109.019047578702</v>
      </c>
      <c r="G31" s="304"/>
      <c r="H31" s="153">
        <v>-1031.0134620133977</v>
      </c>
      <c r="I31" s="154">
        <v>-2.8552796204596165</v>
      </c>
      <c r="J31" s="144"/>
      <c r="K31" s="144"/>
      <c r="L31" s="241"/>
      <c r="M31" s="241"/>
    </row>
    <row r="32" spans="2:16" x14ac:dyDescent="0.3">
      <c r="B32" s="147"/>
      <c r="C32" s="302" t="s">
        <v>100</v>
      </c>
      <c r="D32" s="302"/>
      <c r="E32" s="303">
        <v>945.17352726000001</v>
      </c>
      <c r="F32" s="303">
        <v>945.17352726000001</v>
      </c>
      <c r="G32" s="304"/>
      <c r="H32" s="153">
        <v>0</v>
      </c>
      <c r="I32" s="154">
        <v>0</v>
      </c>
      <c r="J32" s="144"/>
      <c r="K32" s="144"/>
      <c r="L32" s="294"/>
      <c r="M32" s="162"/>
    </row>
    <row r="33" spans="2:11" x14ac:dyDescent="0.3">
      <c r="B33" s="147"/>
      <c r="C33" s="302" t="s">
        <v>101</v>
      </c>
      <c r="D33" s="302"/>
      <c r="E33" s="303">
        <v>130238</v>
      </c>
      <c r="F33" s="303">
        <v>117287.24427546916</v>
      </c>
      <c r="G33" s="304"/>
      <c r="H33" s="153">
        <v>12950.755724530842</v>
      </c>
      <c r="I33" s="154">
        <v>11.041913214461552</v>
      </c>
      <c r="J33" s="144"/>
      <c r="K33" s="144"/>
    </row>
    <row r="34" spans="2:11" x14ac:dyDescent="0.3">
      <c r="B34" s="147"/>
      <c r="C34" s="302" t="s">
        <v>102</v>
      </c>
      <c r="D34" s="302"/>
      <c r="E34" s="303">
        <v>4144.3115815447582</v>
      </c>
      <c r="F34" s="303">
        <v>19562.767683007372</v>
      </c>
      <c r="G34" s="304"/>
      <c r="H34" s="153">
        <v>-15418.456101462614</v>
      </c>
      <c r="I34" s="154">
        <v>-78.815310549618218</v>
      </c>
      <c r="J34" s="144"/>
      <c r="K34" s="144"/>
    </row>
    <row r="35" spans="2:11" x14ac:dyDescent="0.3">
      <c r="B35" s="147"/>
      <c r="C35" s="149"/>
      <c r="D35" s="155" t="s">
        <v>103</v>
      </c>
      <c r="E35" s="156">
        <v>170404.65845786408</v>
      </c>
      <c r="F35" s="156">
        <v>173904.20453331523</v>
      </c>
      <c r="G35" s="152"/>
      <c r="H35" s="153">
        <v>-3499.5460754511587</v>
      </c>
      <c r="I35" s="154">
        <v>-2.0123412684830977</v>
      </c>
      <c r="J35" s="144"/>
      <c r="K35" s="144"/>
    </row>
    <row r="36" spans="2:11" x14ac:dyDescent="0.3">
      <c r="B36" s="147"/>
      <c r="C36" s="155"/>
      <c r="D36" s="149"/>
      <c r="E36" s="157"/>
      <c r="F36" s="157"/>
      <c r="G36" s="152"/>
      <c r="H36" s="153"/>
      <c r="I36" s="154"/>
      <c r="J36" s="144"/>
      <c r="K36" s="144"/>
    </row>
    <row r="37" spans="2:11" ht="14.5" thickBot="1" x14ac:dyDescent="0.35">
      <c r="B37" s="147"/>
      <c r="C37" s="286" t="s">
        <v>104</v>
      </c>
      <c r="D37" s="287"/>
      <c r="E37" s="288">
        <v>301126.55074922007</v>
      </c>
      <c r="F37" s="288">
        <v>292636.18896532047</v>
      </c>
      <c r="G37" s="289"/>
      <c r="H37" s="267">
        <v>8490.3617838995997</v>
      </c>
      <c r="I37" s="268">
        <v>2.9013369173235715</v>
      </c>
      <c r="J37" s="144"/>
      <c r="K37" s="144"/>
    </row>
    <row r="38" spans="2:11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</row>
    <row r="39" spans="2:11" x14ac:dyDescent="0.3">
      <c r="E39" s="160"/>
      <c r="F39" s="160"/>
    </row>
    <row r="40" spans="2:11" x14ac:dyDescent="0.3">
      <c r="E40" s="54"/>
      <c r="F40" s="54"/>
      <c r="I40" s="161"/>
    </row>
    <row r="41" spans="2:11" x14ac:dyDescent="0.3">
      <c r="I41" s="55"/>
    </row>
    <row r="42" spans="2:11" x14ac:dyDescent="0.3">
      <c r="E42" s="57"/>
      <c r="F42" s="57"/>
      <c r="I42" s="161"/>
    </row>
    <row r="43" spans="2:11" x14ac:dyDescent="0.3">
      <c r="F43" s="158"/>
    </row>
    <row r="44" spans="2:11" x14ac:dyDescent="0.3">
      <c r="E44" s="55"/>
    </row>
    <row r="45" spans="2:11" x14ac:dyDescent="0.3">
      <c r="F45" s="158"/>
      <c r="G45" s="55"/>
      <c r="I45" s="55"/>
      <c r="K45" s="55"/>
    </row>
    <row r="46" spans="2:11" x14ac:dyDescent="0.3">
      <c r="E46" s="158"/>
    </row>
    <row r="48" spans="2:11" x14ac:dyDescent="0.3">
      <c r="E48" s="162"/>
      <c r="G48" s="55"/>
      <c r="I48" s="55"/>
      <c r="K48" s="55"/>
    </row>
    <row r="49" spans="5:11" x14ac:dyDescent="0.3">
      <c r="E49" s="162"/>
    </row>
    <row r="50" spans="5:11" x14ac:dyDescent="0.3">
      <c r="E50" s="162"/>
    </row>
    <row r="51" spans="5:11" x14ac:dyDescent="0.3">
      <c r="E51" s="162"/>
      <c r="G51" s="55"/>
      <c r="I51" s="55"/>
      <c r="K51" s="55"/>
    </row>
    <row r="52" spans="5:11" x14ac:dyDescent="0.3">
      <c r="E52" s="158"/>
    </row>
    <row r="54" spans="5:11" x14ac:dyDescent="0.3">
      <c r="E54" s="158"/>
    </row>
  </sheetData>
  <mergeCells count="4">
    <mergeCell ref="H5:I5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B1:L38"/>
  <sheetViews>
    <sheetView showGridLines="0" zoomScaleNormal="100" workbookViewId="0">
      <selection activeCell="K25" sqref="K25"/>
    </sheetView>
  </sheetViews>
  <sheetFormatPr defaultColWidth="11.453125" defaultRowHeight="14" outlineLevelRow="2" x14ac:dyDescent="0.3"/>
  <cols>
    <col min="1" max="1" width="5.1796875" style="43" customWidth="1"/>
    <col min="2" max="2" width="1.26953125" style="43" customWidth="1"/>
    <col min="3" max="3" width="5.453125" style="43" customWidth="1"/>
    <col min="4" max="5" width="11.453125" style="43"/>
    <col min="6" max="6" width="32" style="43" customWidth="1"/>
    <col min="7" max="8" width="14.1796875" style="43" customWidth="1"/>
    <col min="9" max="9" width="5.1796875" style="43" customWidth="1"/>
    <col min="10" max="10" width="11.453125" style="43" customWidth="1"/>
    <col min="11" max="16384" width="11.453125" style="43"/>
  </cols>
  <sheetData>
    <row r="1" spans="2:12" ht="23" x14ac:dyDescent="0.5">
      <c r="B1" s="370" t="s">
        <v>48</v>
      </c>
      <c r="C1" s="370"/>
      <c r="D1" s="370"/>
      <c r="E1" s="370"/>
      <c r="F1" s="370"/>
      <c r="G1" s="370"/>
      <c r="H1" s="370"/>
    </row>
    <row r="2" spans="2:12" ht="20.5" x14ac:dyDescent="0.45">
      <c r="B2" s="371" t="s">
        <v>116</v>
      </c>
      <c r="C2" s="371"/>
      <c r="D2" s="371"/>
      <c r="E2" s="371"/>
      <c r="F2" s="371"/>
      <c r="G2" s="371"/>
      <c r="H2" s="371"/>
    </row>
    <row r="3" spans="2:12" ht="24" customHeight="1" x14ac:dyDescent="0.3">
      <c r="B3" s="368" t="s">
        <v>117</v>
      </c>
      <c r="C3" s="368"/>
      <c r="D3" s="368"/>
      <c r="E3" s="368"/>
      <c r="F3" s="368"/>
      <c r="G3" s="368"/>
      <c r="H3" s="368"/>
      <c r="I3" s="164"/>
    </row>
    <row r="4" spans="2:12" ht="13" hidden="1" customHeight="1" x14ac:dyDescent="0.3">
      <c r="B4" s="166"/>
      <c r="C4" s="166"/>
      <c r="D4" s="166"/>
      <c r="E4" s="166"/>
      <c r="F4" s="166"/>
      <c r="G4" s="167"/>
      <c r="H4" s="167"/>
      <c r="I4" s="87"/>
      <c r="J4" s="87"/>
    </row>
    <row r="5" spans="2:12" ht="6" customHeight="1" x14ac:dyDescent="0.3">
      <c r="C5" s="50"/>
    </row>
    <row r="6" spans="2:12" ht="15.75" customHeight="1" x14ac:dyDescent="0.3">
      <c r="C6" s="28"/>
      <c r="D6" s="24"/>
      <c r="E6" s="24"/>
      <c r="F6" s="24"/>
      <c r="G6" s="369" t="s">
        <v>185</v>
      </c>
      <c r="H6" s="369" t="s">
        <v>118</v>
      </c>
    </row>
    <row r="7" spans="2:12" ht="14.5" thickBot="1" x14ac:dyDescent="0.35">
      <c r="C7" s="24"/>
      <c r="D7" s="24"/>
      <c r="E7" s="24"/>
      <c r="F7" s="24"/>
      <c r="G7" s="328">
        <v>2025</v>
      </c>
      <c r="H7" s="328">
        <v>2024</v>
      </c>
    </row>
    <row r="8" spans="2:12" ht="24" customHeight="1" x14ac:dyDescent="0.3">
      <c r="C8" s="377" t="s">
        <v>119</v>
      </c>
      <c r="D8" s="377"/>
      <c r="E8" s="377"/>
      <c r="F8" s="377"/>
      <c r="G8" s="329">
        <v>7421.4128235759417</v>
      </c>
      <c r="H8" s="329">
        <v>6540.8907407677334</v>
      </c>
      <c r="L8" s="158"/>
    </row>
    <row r="9" spans="2:12" x14ac:dyDescent="0.3">
      <c r="C9" s="330"/>
      <c r="D9" s="66"/>
      <c r="E9" s="66"/>
      <c r="F9" s="327"/>
      <c r="G9" s="329"/>
      <c r="H9" s="329"/>
    </row>
    <row r="10" spans="2:12" x14ac:dyDescent="0.3">
      <c r="C10" s="66"/>
      <c r="D10" s="372" t="s">
        <v>120</v>
      </c>
      <c r="E10" s="372"/>
      <c r="F10" s="372"/>
      <c r="G10" s="331">
        <v>2493.3368055190667</v>
      </c>
      <c r="H10" s="331">
        <v>2113.968601175794</v>
      </c>
    </row>
    <row r="11" spans="2:12" x14ac:dyDescent="0.3">
      <c r="C11" s="66"/>
      <c r="D11" s="372" t="s">
        <v>121</v>
      </c>
      <c r="E11" s="372"/>
      <c r="F11" s="372"/>
      <c r="G11" s="331">
        <v>60.994156095278257</v>
      </c>
      <c r="H11" s="331">
        <v>238.08094041127595</v>
      </c>
    </row>
    <row r="12" spans="2:12" x14ac:dyDescent="0.3">
      <c r="C12" s="66"/>
      <c r="D12" s="372" t="s">
        <v>122</v>
      </c>
      <c r="E12" s="372"/>
      <c r="F12" s="372"/>
      <c r="G12" s="331">
        <v>727.06888301921629</v>
      </c>
      <c r="H12" s="331">
        <v>676.28540441198413</v>
      </c>
    </row>
    <row r="13" spans="2:12" x14ac:dyDescent="0.3">
      <c r="C13" s="66"/>
      <c r="D13" s="372" t="s">
        <v>123</v>
      </c>
      <c r="E13" s="372"/>
      <c r="F13" s="372"/>
      <c r="G13" s="331">
        <v>61.674143073699511</v>
      </c>
      <c r="H13" s="331">
        <v>248.16352941526745</v>
      </c>
    </row>
    <row r="14" spans="2:12" x14ac:dyDescent="0.3">
      <c r="C14" s="66"/>
      <c r="D14" s="66"/>
      <c r="E14" s="66"/>
      <c r="F14" s="327"/>
      <c r="G14" s="331"/>
      <c r="H14" s="331"/>
    </row>
    <row r="15" spans="2:12" x14ac:dyDescent="0.3">
      <c r="C15" s="376" t="s">
        <v>124</v>
      </c>
      <c r="D15" s="376"/>
      <c r="E15" s="376"/>
      <c r="F15" s="376"/>
      <c r="G15" s="329">
        <v>10764.486811283201</v>
      </c>
      <c r="H15" s="329">
        <v>9817.389216182055</v>
      </c>
      <c r="L15" s="158"/>
    </row>
    <row r="16" spans="2:12" x14ac:dyDescent="0.3">
      <c r="C16" s="66"/>
      <c r="D16" s="372" t="s">
        <v>125</v>
      </c>
      <c r="E16" s="372"/>
      <c r="F16" s="372"/>
      <c r="G16" s="331">
        <v>-3784.3152939459196</v>
      </c>
      <c r="H16" s="331">
        <v>-3844.1667025452371</v>
      </c>
    </row>
    <row r="17" spans="3:12" x14ac:dyDescent="0.3">
      <c r="C17" s="376" t="s">
        <v>126</v>
      </c>
      <c r="D17" s="376"/>
      <c r="E17" s="376"/>
      <c r="F17" s="376"/>
      <c r="G17" s="329">
        <v>6980.1715173372813</v>
      </c>
      <c r="H17" s="329">
        <v>5973.2225136368179</v>
      </c>
      <c r="K17" s="158"/>
      <c r="L17" s="158"/>
    </row>
    <row r="18" spans="3:12" x14ac:dyDescent="0.3">
      <c r="C18" s="66"/>
      <c r="D18" s="66"/>
      <c r="E18" s="66"/>
      <c r="F18" s="327"/>
      <c r="G18" s="331"/>
      <c r="H18" s="331"/>
    </row>
    <row r="19" spans="3:12" x14ac:dyDescent="0.3">
      <c r="C19" s="372" t="s">
        <v>127</v>
      </c>
      <c r="D19" s="372"/>
      <c r="E19" s="372"/>
      <c r="F19" s="372"/>
      <c r="G19" s="331"/>
      <c r="H19" s="331"/>
    </row>
    <row r="20" spans="3:12" x14ac:dyDescent="0.3">
      <c r="C20" s="66"/>
      <c r="D20" s="372" t="s">
        <v>128</v>
      </c>
      <c r="E20" s="372"/>
      <c r="F20" s="372"/>
      <c r="G20" s="331">
        <v>-3619.558524650678</v>
      </c>
      <c r="H20" s="331">
        <v>-2478.3097227942694</v>
      </c>
      <c r="L20" s="158"/>
    </row>
    <row r="21" spans="3:12" x14ac:dyDescent="0.3">
      <c r="C21" s="66"/>
      <c r="D21" s="66"/>
      <c r="E21" s="66"/>
      <c r="F21" s="327"/>
      <c r="G21" s="331"/>
      <c r="H21" s="331"/>
    </row>
    <row r="22" spans="3:12" x14ac:dyDescent="0.3">
      <c r="C22" s="372" t="s">
        <v>129</v>
      </c>
      <c r="D22" s="372"/>
      <c r="E22" s="372"/>
      <c r="F22" s="372"/>
      <c r="G22" s="331"/>
      <c r="H22" s="331"/>
    </row>
    <row r="23" spans="3:12" hidden="1" outlineLevel="1" x14ac:dyDescent="0.3">
      <c r="C23" s="66"/>
      <c r="D23" s="372" t="s">
        <v>130</v>
      </c>
      <c r="E23" s="372"/>
      <c r="F23" s="372"/>
      <c r="G23" s="331">
        <v>0</v>
      </c>
      <c r="H23" s="331">
        <v>0</v>
      </c>
    </row>
    <row r="24" spans="3:12" collapsed="1" x14ac:dyDescent="0.3">
      <c r="C24" s="66"/>
      <c r="D24" s="372" t="s">
        <v>131</v>
      </c>
      <c r="E24" s="372"/>
      <c r="F24" s="372"/>
      <c r="G24" s="331">
        <v>100.20399999999999</v>
      </c>
      <c r="H24" s="331">
        <v>0</v>
      </c>
    </row>
    <row r="25" spans="3:12" x14ac:dyDescent="0.3">
      <c r="C25" s="66"/>
      <c r="D25" s="372" t="s">
        <v>132</v>
      </c>
      <c r="E25" s="372"/>
      <c r="F25" s="372"/>
      <c r="G25" s="331">
        <v>7175.9139932459993</v>
      </c>
      <c r="H25" s="331">
        <v>-224.34996250000037</v>
      </c>
    </row>
    <row r="26" spans="3:12" x14ac:dyDescent="0.3">
      <c r="C26" s="66"/>
      <c r="D26" s="372" t="s">
        <v>133</v>
      </c>
      <c r="E26" s="372"/>
      <c r="F26" s="372"/>
      <c r="G26" s="331">
        <v>-1287.6622130516785</v>
      </c>
      <c r="H26" s="331">
        <v>-1227.2260454638281</v>
      </c>
    </row>
    <row r="27" spans="3:12" hidden="1" outlineLevel="1" x14ac:dyDescent="0.3">
      <c r="C27" s="66"/>
      <c r="D27" s="372" t="s">
        <v>134</v>
      </c>
      <c r="E27" s="372"/>
      <c r="F27" s="372"/>
      <c r="G27" s="331">
        <v>0</v>
      </c>
      <c r="H27" s="331">
        <v>0</v>
      </c>
    </row>
    <row r="28" spans="3:12" outlineLevel="2" x14ac:dyDescent="0.3">
      <c r="C28" s="66"/>
      <c r="D28" s="372" t="s">
        <v>135</v>
      </c>
      <c r="E28" s="372"/>
      <c r="F28" s="372"/>
      <c r="G28" s="331">
        <v>-222</v>
      </c>
      <c r="H28" s="331">
        <v>-167</v>
      </c>
    </row>
    <row r="29" spans="3:12" x14ac:dyDescent="0.3">
      <c r="C29" s="375" t="s">
        <v>136</v>
      </c>
      <c r="D29" s="375"/>
      <c r="E29" s="375"/>
      <c r="F29" s="375"/>
      <c r="G29" s="331">
        <v>5766</v>
      </c>
      <c r="H29" s="331">
        <v>-1617.7103871490019</v>
      </c>
      <c r="L29" s="158"/>
    </row>
    <row r="30" spans="3:12" x14ac:dyDescent="0.3">
      <c r="C30" s="66"/>
      <c r="D30" s="66"/>
      <c r="E30" s="66"/>
      <c r="F30" s="327"/>
      <c r="G30" s="331"/>
      <c r="H30" s="331"/>
    </row>
    <row r="31" spans="3:12" x14ac:dyDescent="0.3">
      <c r="C31" s="376" t="s">
        <v>137</v>
      </c>
      <c r="D31" s="376"/>
      <c r="E31" s="376"/>
      <c r="F31" s="376"/>
      <c r="G31" s="329">
        <v>9126.0711005563135</v>
      </c>
      <c r="H31" s="329">
        <v>1877.2024036935468</v>
      </c>
      <c r="L31" s="158"/>
    </row>
    <row r="32" spans="3:12" x14ac:dyDescent="0.3">
      <c r="C32" s="375" t="s">
        <v>138</v>
      </c>
      <c r="D32" s="375"/>
      <c r="E32" s="375"/>
      <c r="F32" s="375"/>
      <c r="G32" s="331">
        <v>-86.257139472941574</v>
      </c>
      <c r="H32" s="331">
        <v>-363.07460280934163</v>
      </c>
      <c r="L32" s="158"/>
    </row>
    <row r="33" spans="3:12" x14ac:dyDescent="0.3">
      <c r="C33" s="66"/>
      <c r="D33" s="66"/>
      <c r="E33" s="66"/>
      <c r="F33" s="327"/>
      <c r="G33" s="331"/>
      <c r="H33" s="331"/>
    </row>
    <row r="34" spans="3:12" x14ac:dyDescent="0.3">
      <c r="C34" s="374" t="s">
        <v>139</v>
      </c>
      <c r="D34" s="374"/>
      <c r="E34" s="374"/>
      <c r="F34" s="374"/>
      <c r="G34" s="329">
        <v>29544.59890381918</v>
      </c>
      <c r="H34" s="329">
        <v>22127.958765110066</v>
      </c>
    </row>
    <row r="35" spans="3:12" ht="14.5" thickBot="1" x14ac:dyDescent="0.35">
      <c r="C35" s="373" t="s">
        <v>140</v>
      </c>
      <c r="D35" s="373"/>
      <c r="E35" s="373"/>
      <c r="F35" s="373"/>
      <c r="G35" s="332">
        <v>38584.412864902552</v>
      </c>
      <c r="H35" s="332">
        <v>23642.086565994272</v>
      </c>
      <c r="L35" s="158"/>
    </row>
    <row r="36" spans="3:12" ht="6" customHeight="1" x14ac:dyDescent="0.3">
      <c r="C36" s="165"/>
      <c r="D36" s="165"/>
      <c r="E36" s="165"/>
      <c r="F36" s="165"/>
      <c r="G36" s="42"/>
      <c r="H36" s="42"/>
    </row>
    <row r="37" spans="3:12" x14ac:dyDescent="0.3">
      <c r="G37" s="158"/>
    </row>
    <row r="38" spans="3:12" x14ac:dyDescent="0.3">
      <c r="G38" s="56"/>
      <c r="H38" s="56"/>
    </row>
  </sheetData>
  <mergeCells count="26">
    <mergeCell ref="C22:F22"/>
    <mergeCell ref="C19:F19"/>
    <mergeCell ref="C17:F17"/>
    <mergeCell ref="C15:F15"/>
    <mergeCell ref="C8:F8"/>
    <mergeCell ref="D11:F11"/>
    <mergeCell ref="D12:F12"/>
    <mergeCell ref="D13:F13"/>
    <mergeCell ref="D16:F16"/>
    <mergeCell ref="D20:F20"/>
    <mergeCell ref="D28:F28"/>
    <mergeCell ref="C35:F35"/>
    <mergeCell ref="C34:F34"/>
    <mergeCell ref="C32:F32"/>
    <mergeCell ref="C31:F31"/>
    <mergeCell ref="C29:F29"/>
    <mergeCell ref="D23:F23"/>
    <mergeCell ref="D24:F24"/>
    <mergeCell ref="D25:F25"/>
    <mergeCell ref="D26:F26"/>
    <mergeCell ref="D27:F27"/>
    <mergeCell ref="B3:H3"/>
    <mergeCell ref="G6:H6"/>
    <mergeCell ref="B1:H1"/>
    <mergeCell ref="B2:H2"/>
    <mergeCell ref="D10:F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B2:M12"/>
  <sheetViews>
    <sheetView showGridLines="0" zoomScale="118" zoomScaleNormal="118" workbookViewId="0">
      <selection activeCell="F23" sqref="F23"/>
    </sheetView>
  </sheetViews>
  <sheetFormatPr defaultColWidth="11.453125" defaultRowHeight="14" x14ac:dyDescent="0.3"/>
  <cols>
    <col min="1" max="1" width="11.453125" style="43"/>
    <col min="2" max="2" width="21.1796875" style="43" customWidth="1"/>
    <col min="3" max="8" width="10.6328125" style="43" customWidth="1"/>
    <col min="9" max="9" width="4.6328125" style="43" customWidth="1"/>
    <col min="10" max="10" width="10.6328125" style="43" customWidth="1"/>
    <col min="11" max="11" width="4.6328125" style="43" customWidth="1"/>
    <col min="12" max="13" width="10.6328125" style="43" customWidth="1"/>
    <col min="14" max="16384" width="11.453125" style="43"/>
  </cols>
  <sheetData>
    <row r="2" spans="2:13" ht="18" x14ac:dyDescent="0.4">
      <c r="B2" s="378" t="s">
        <v>105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2:13" ht="9.75" customHeight="1" x14ac:dyDescent="0.3"/>
    <row r="4" spans="2:13" ht="14.5" thickBot="1" x14ac:dyDescent="0.35">
      <c r="C4" s="277">
        <v>2025</v>
      </c>
      <c r="D4" s="277">
        <v>2026</v>
      </c>
      <c r="E4" s="277">
        <v>2027</v>
      </c>
      <c r="F4" s="277">
        <v>2028</v>
      </c>
      <c r="G4" s="277">
        <v>2029</v>
      </c>
      <c r="H4" s="277">
        <v>2030</v>
      </c>
      <c r="I4" s="277" t="s">
        <v>193</v>
      </c>
      <c r="J4" s="277">
        <v>2032</v>
      </c>
      <c r="K4" s="277" t="s">
        <v>193</v>
      </c>
      <c r="L4" s="277">
        <v>2034</v>
      </c>
      <c r="M4" s="277" t="s">
        <v>149</v>
      </c>
    </row>
    <row r="5" spans="2:13" ht="17.25" customHeight="1" x14ac:dyDescent="0.3">
      <c r="B5" s="102" t="s">
        <v>106</v>
      </c>
      <c r="C5" s="207">
        <v>4378.475480185818</v>
      </c>
      <c r="D5" s="207">
        <v>10195.633676750367</v>
      </c>
      <c r="E5" s="207">
        <v>9988.7140758083897</v>
      </c>
      <c r="F5" s="207">
        <v>2996.6941003362876</v>
      </c>
      <c r="G5" s="207">
        <v>10493.612508598506</v>
      </c>
      <c r="H5" s="207">
        <v>0</v>
      </c>
      <c r="I5" s="207"/>
      <c r="J5" s="207">
        <v>14537.542193122033</v>
      </c>
      <c r="K5" s="207"/>
      <c r="L5" s="207">
        <v>3046.3683057185581</v>
      </c>
      <c r="M5" s="207">
        <v>55637.040340519961</v>
      </c>
    </row>
    <row r="6" spans="2:13" ht="16" customHeight="1" thickBot="1" x14ac:dyDescent="0.35">
      <c r="B6" s="278" t="s">
        <v>107</v>
      </c>
      <c r="C6" s="97">
        <v>7.8697131504261802E-2</v>
      </c>
      <c r="D6" s="97">
        <v>0.18325262476848503</v>
      </c>
      <c r="E6" s="97">
        <v>0.17953352684962465</v>
      </c>
      <c r="F6" s="97">
        <v>5.3861493745809876E-2</v>
      </c>
      <c r="G6" s="97">
        <v>0.18860838830343213</v>
      </c>
      <c r="H6" s="97">
        <v>0</v>
      </c>
      <c r="I6" s="97"/>
      <c r="J6" s="97">
        <v>0.2612925149171616</v>
      </c>
      <c r="K6" s="97"/>
      <c r="L6" s="97">
        <v>5.4754319911224952E-2</v>
      </c>
      <c r="M6" s="97">
        <v>1.0000000000000002</v>
      </c>
    </row>
    <row r="7" spans="2:13" ht="2.5" customHeight="1" x14ac:dyDescent="0.3"/>
    <row r="8" spans="2:13" ht="13" customHeight="1" x14ac:dyDescent="0.3"/>
    <row r="9" spans="2:13" ht="17.25" customHeight="1" thickBot="1" x14ac:dyDescent="0.35">
      <c r="B9" s="271" t="s">
        <v>108</v>
      </c>
      <c r="C9" s="277" t="s">
        <v>109</v>
      </c>
      <c r="D9" s="277" t="s">
        <v>110</v>
      </c>
      <c r="E9" s="277" t="s">
        <v>111</v>
      </c>
    </row>
    <row r="10" spans="2:13" ht="17.5" customHeight="1" x14ac:dyDescent="0.3">
      <c r="B10" s="169" t="s">
        <v>112</v>
      </c>
      <c r="C10" s="207" t="s">
        <v>194</v>
      </c>
      <c r="D10" s="207" t="s">
        <v>195</v>
      </c>
      <c r="E10" s="207" t="s">
        <v>113</v>
      </c>
    </row>
    <row r="11" spans="2:13" ht="18.75" customHeight="1" x14ac:dyDescent="0.3">
      <c r="B11" s="169" t="s">
        <v>114</v>
      </c>
      <c r="C11" s="207" t="s">
        <v>196</v>
      </c>
      <c r="D11" s="207" t="s">
        <v>197</v>
      </c>
      <c r="E11" s="207" t="s">
        <v>113</v>
      </c>
    </row>
    <row r="12" spans="2:13" ht="19" customHeight="1" thickBot="1" x14ac:dyDescent="0.35">
      <c r="B12" s="278" t="s">
        <v>115</v>
      </c>
      <c r="C12" s="279" t="s">
        <v>198</v>
      </c>
      <c r="D12" s="279" t="s">
        <v>199</v>
      </c>
      <c r="E12" s="279" t="s">
        <v>113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9" ma:contentTypeDescription="Crear nuevo documento." ma:contentTypeScope="" ma:versionID="7dcf68af527d824d2345b537354f47b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58a7775ae622ea67b5b5f7b0c0ba061f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0DC8DF-91EB-471C-9017-30BE0A0A6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2FA73C-1894-4C05-A2AD-4C7E4F9B2F0F}">
  <ds:schemaRefs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dd3e430-85e6-4301-a3bc-1330a731a32f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fb22e38-1a08-4b06-a6dd-a7ec074d3af8}" enabled="1" method="Standard" siteId="{433ec967-f454-49f2-b132-d07f81545e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Resumen</vt:lpstr>
      <vt:lpstr>Consolidado</vt:lpstr>
      <vt:lpstr>MEX</vt:lpstr>
      <vt:lpstr>USA </vt:lpstr>
      <vt:lpstr>SUD</vt:lpstr>
      <vt:lpstr>ER </vt:lpstr>
      <vt:lpstr>BG</vt:lpstr>
      <vt:lpstr>FE</vt:lpstr>
      <vt:lpstr>Deuda</vt:lpstr>
      <vt:lpstr>Segmentos</vt:lpstr>
      <vt:lpstr>FX</vt:lpstr>
      <vt:lpstr>Segmentos Dictaminado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DAVILA RUIZ LUIS ADRIAN (OFCORP)</cp:lastModifiedBy>
  <cp:revision/>
  <dcterms:created xsi:type="dcterms:W3CDTF">2011-07-21T06:06:21Z</dcterms:created>
  <dcterms:modified xsi:type="dcterms:W3CDTF">2025-04-24T01:48:37Z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2023-01-26T18:57:36Z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113f9b4a-e124-4779-9902-e007c3811884</vt:lpwstr>
  </property>
  <property fmtid="{D5CDD505-2E9C-101B-9397-08002B2CF9AE}" pid="10" name="MSIP_Label_5fb22e38-1a08-4b06-a6dd-a7ec074d3af8_ContentBits">
    <vt:lpwstr>0</vt:lpwstr>
  </property>
</Properties>
</file>